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checkCompatibility="1" autoCompressPictures="0"/>
  <bookViews>
    <workbookView xWindow="0" yWindow="0" windowWidth="25600" windowHeight="16060" tabRatio="500"/>
  </bookViews>
  <sheets>
    <sheet name="FY 17-18 PERKINS worksheet" sheetId="1" r:id="rId1"/>
  </sheets>
  <definedNames>
    <definedName name="_xlnm.Print_Area" localSheetId="0">'FY 17-18 PERKINS worksheet'!$A$1:$L$188</definedName>
    <definedName name="_xlnm.Print_Titles" localSheetId="0">'FY 17-18 PERKINS worksheet'!$3:$3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0" i="1" l="1"/>
  <c r="L163" i="1"/>
  <c r="L172" i="1"/>
  <c r="L154" i="1"/>
  <c r="L76" i="1"/>
  <c r="L179" i="1"/>
  <c r="L12" i="1"/>
  <c r="L181" i="1"/>
  <c r="L156" i="1"/>
  <c r="L143" i="1"/>
  <c r="L145" i="1"/>
  <c r="L133" i="1"/>
  <c r="L125" i="1"/>
  <c r="L117" i="1"/>
  <c r="L110" i="1"/>
  <c r="L135" i="1"/>
  <c r="L101" i="1"/>
  <c r="L92" i="1"/>
  <c r="L83" i="1"/>
  <c r="L103" i="1"/>
  <c r="L63" i="1"/>
  <c r="L55" i="1"/>
  <c r="L47" i="1"/>
  <c r="L40" i="1"/>
  <c r="L32" i="1"/>
  <c r="L24" i="1"/>
  <c r="L19" i="1"/>
  <c r="L65" i="1"/>
  <c r="L183" i="1"/>
  <c r="G139" i="1"/>
  <c r="G143" i="1"/>
  <c r="G145" i="1"/>
  <c r="F143" i="1"/>
  <c r="F145" i="1"/>
  <c r="G150" i="1"/>
  <c r="F154" i="1"/>
  <c r="G154" i="1"/>
  <c r="K172" i="1"/>
  <c r="G71" i="1"/>
  <c r="G95" i="1"/>
  <c r="G12" i="1"/>
  <c r="G19" i="1"/>
  <c r="G24" i="1"/>
  <c r="G32" i="1"/>
  <c r="G40" i="1"/>
  <c r="G47" i="1"/>
  <c r="G55" i="1"/>
  <c r="G63" i="1"/>
  <c r="G65" i="1"/>
  <c r="F12" i="1"/>
  <c r="F19" i="1"/>
  <c r="F24" i="1"/>
  <c r="F32" i="1"/>
  <c r="F40" i="1"/>
  <c r="F47" i="1"/>
  <c r="F55" i="1"/>
  <c r="F63" i="1"/>
  <c r="F65" i="1"/>
  <c r="G73" i="1"/>
  <c r="F76" i="1"/>
  <c r="G76" i="1"/>
  <c r="F83" i="1"/>
  <c r="G83" i="1"/>
  <c r="F92" i="1"/>
  <c r="G92" i="1"/>
  <c r="G97" i="1"/>
  <c r="F101" i="1"/>
  <c r="G101" i="1"/>
  <c r="F103" i="1"/>
  <c r="G103" i="1"/>
  <c r="F110" i="1"/>
  <c r="G110" i="1"/>
  <c r="F117" i="1"/>
  <c r="G117" i="1"/>
  <c r="F125" i="1"/>
  <c r="G125" i="1"/>
  <c r="F133" i="1"/>
  <c r="G133" i="1"/>
  <c r="F135" i="1"/>
  <c r="G135" i="1"/>
  <c r="F156" i="1"/>
  <c r="G156" i="1"/>
  <c r="F163" i="1"/>
  <c r="G163" i="1"/>
  <c r="F170" i="1"/>
  <c r="G170" i="1"/>
  <c r="F172" i="1"/>
  <c r="G172" i="1"/>
  <c r="F179" i="1"/>
  <c r="G179" i="1"/>
  <c r="F181" i="1"/>
  <c r="G181" i="1"/>
  <c r="F183" i="1"/>
  <c r="G183" i="1"/>
</calcChain>
</file>

<file path=xl/sharedStrings.xml><?xml version="1.0" encoding="utf-8"?>
<sst xmlns="http://schemas.openxmlformats.org/spreadsheetml/2006/main" count="367" uniqueCount="117">
  <si>
    <t>TOTAL</t>
  </si>
  <si>
    <t xml:space="preserve">TOTAL </t>
  </si>
  <si>
    <t>TOTAL ADMIN</t>
    <phoneticPr fontId="0" type="noConversion"/>
  </si>
  <si>
    <t>Workforce Development &amp; Instruction</t>
    <phoneticPr fontId="0" type="noConversion"/>
  </si>
  <si>
    <t>01</t>
    <phoneticPr fontId="0" type="noConversion"/>
  </si>
  <si>
    <t>4000 Supplies &amp; Materials</t>
    <phoneticPr fontId="0" type="noConversion"/>
  </si>
  <si>
    <t>Workforce Development &amp; Instruction</t>
  </si>
  <si>
    <t>ADMINISTRATION</t>
  </si>
  <si>
    <t>TOTAL ACROSS</t>
    <phoneticPr fontId="0" type="noConversion"/>
  </si>
  <si>
    <t>TOTAL OTI</t>
    <phoneticPr fontId="0" type="noConversion"/>
  </si>
  <si>
    <t>3000 Employee Benefits</t>
  </si>
  <si>
    <t xml:space="preserve">Occupational Training Institute </t>
  </si>
  <si>
    <t>2000 Non-Instructional Salaries</t>
  </si>
  <si>
    <t>TOTAL MARKETING</t>
    <phoneticPr fontId="0" type="noConversion"/>
  </si>
  <si>
    <t xml:space="preserve">6000 Capital Outlay </t>
  </si>
  <si>
    <t>ACROSS PROGRAMS</t>
  </si>
  <si>
    <t>TOTAL PSME</t>
  </si>
  <si>
    <t>4000 Supplies &amp; Materials</t>
  </si>
  <si>
    <t>1000 Instructional Salaries</t>
  </si>
  <si>
    <t>3000 Employee Benefits</t>
    <phoneticPr fontId="0" type="noConversion"/>
  </si>
  <si>
    <t>2000 Non-Instructional Salaries</t>
    <phoneticPr fontId="0" type="noConversion"/>
  </si>
  <si>
    <t>TOTAL THEATRE TECH</t>
    <phoneticPr fontId="0" type="noConversion"/>
  </si>
  <si>
    <t>Theatre Technology &amp; Design</t>
    <phoneticPr fontId="0" type="noConversion"/>
  </si>
  <si>
    <t>1006.00</t>
    <phoneticPr fontId="0" type="noConversion"/>
  </si>
  <si>
    <t>TOTAL MUSIC TECH</t>
    <phoneticPr fontId="0" type="noConversion"/>
  </si>
  <si>
    <t>Music Technology</t>
    <phoneticPr fontId="0" type="noConversion"/>
  </si>
  <si>
    <t>1005.00</t>
    <phoneticPr fontId="0" type="noConversion"/>
  </si>
  <si>
    <t>TOTAL GID</t>
    <phoneticPr fontId="0" type="noConversion"/>
  </si>
  <si>
    <t>Graphic &amp; Interactive Design</t>
    <phoneticPr fontId="0" type="noConversion"/>
  </si>
  <si>
    <t>1030.00</t>
    <phoneticPr fontId="0" type="noConversion"/>
  </si>
  <si>
    <t>TOTAL APP PHOTO</t>
    <phoneticPr fontId="0" type="noConversion"/>
  </si>
  <si>
    <t>Applied Photography</t>
    <phoneticPr fontId="0" type="noConversion"/>
  </si>
  <si>
    <t>1012.00</t>
    <phoneticPr fontId="0" type="noConversion"/>
  </si>
  <si>
    <t>FINE ARTS &amp; COMMUNICATION</t>
  </si>
  <si>
    <t>TOTAL BSS</t>
    <phoneticPr fontId="0" type="noConversion"/>
  </si>
  <si>
    <t>TOTAL SMALL BUS</t>
    <phoneticPr fontId="0" type="noConversion"/>
  </si>
  <si>
    <t>6000 Capital Outlay</t>
  </si>
  <si>
    <t>Small Business</t>
    <phoneticPr fontId="0" type="noConversion"/>
  </si>
  <si>
    <t>0505.00</t>
    <phoneticPr fontId="0" type="noConversion"/>
  </si>
  <si>
    <t xml:space="preserve">1000 Instructional Salaries </t>
  </si>
  <si>
    <t>2206.10</t>
    <phoneticPr fontId="0" type="noConversion"/>
  </si>
  <si>
    <t>TOTAL CHILD DEV</t>
    <phoneticPr fontId="0" type="noConversion"/>
  </si>
  <si>
    <t>Child Development</t>
    <phoneticPr fontId="0" type="noConversion"/>
  </si>
  <si>
    <t>1305.00</t>
    <phoneticPr fontId="0" type="noConversion"/>
  </si>
  <si>
    <t>TOTAL ACCOUNTING</t>
  </si>
  <si>
    <t>Accounting</t>
    <phoneticPr fontId="0" type="noConversion"/>
  </si>
  <si>
    <t>0502.00</t>
    <phoneticPr fontId="0" type="noConversion"/>
  </si>
  <si>
    <t xml:space="preserve">3000 Employee Benefits </t>
  </si>
  <si>
    <t>BUSINESS &amp; SOCIAL SCIENCES</t>
  </si>
  <si>
    <t>TOTAL BHS</t>
    <phoneticPr fontId="0" type="noConversion"/>
  </si>
  <si>
    <t>TOTAL VET TECH</t>
    <phoneticPr fontId="0" type="noConversion"/>
  </si>
  <si>
    <t>Veterinary Technology</t>
  </si>
  <si>
    <t>0102.10</t>
    <phoneticPr fontId="0" type="noConversion"/>
  </si>
  <si>
    <t>TOTAL RESP THER</t>
    <phoneticPr fontId="0" type="noConversion"/>
  </si>
  <si>
    <t>Respiratory Therapy</t>
  </si>
  <si>
    <t>1210.00</t>
    <phoneticPr fontId="0" type="noConversion"/>
  </si>
  <si>
    <t>TOTAL RAD TECH</t>
    <phoneticPr fontId="0" type="noConversion"/>
  </si>
  <si>
    <t>Radiologic Technology</t>
  </si>
  <si>
    <t>1225.00</t>
    <phoneticPr fontId="0" type="noConversion"/>
  </si>
  <si>
    <t>1000 Instructional Salaries</t>
    <phoneticPr fontId="0" type="noConversion"/>
  </si>
  <si>
    <t>TOTAL PHARM TECH</t>
    <phoneticPr fontId="0" type="noConversion"/>
  </si>
  <si>
    <t>Pharmacy Technology</t>
  </si>
  <si>
    <t>1221.00</t>
    <phoneticPr fontId="0" type="noConversion"/>
  </si>
  <si>
    <t>TOTAL PARAMEDIC</t>
    <phoneticPr fontId="0" type="noConversion"/>
  </si>
  <si>
    <t>Paramedic</t>
  </si>
  <si>
    <t>1251.00</t>
    <phoneticPr fontId="0" type="noConversion"/>
  </si>
  <si>
    <t>TOTAL E HORT</t>
    <phoneticPr fontId="0" type="noConversion"/>
  </si>
  <si>
    <t>Environmental Horticulture</t>
  </si>
  <si>
    <t>0109.00</t>
    <phoneticPr fontId="0" type="noConversion"/>
  </si>
  <si>
    <t>TOTAL DMS</t>
    <phoneticPr fontId="0" type="noConversion"/>
  </si>
  <si>
    <t>Diagnostic Medical Sonography</t>
  </si>
  <si>
    <t>1227.00</t>
    <phoneticPr fontId="0" type="noConversion"/>
  </si>
  <si>
    <t>TOTAL DH &amp; DA</t>
    <phoneticPr fontId="0" type="noConversion"/>
  </si>
  <si>
    <t>Dental Hygiene &amp; Dental Assisting</t>
  </si>
  <si>
    <t>1240.00</t>
    <phoneticPr fontId="0" type="noConversion"/>
  </si>
  <si>
    <t>BIOLOGICAL &amp; HEALTH SCIENCES</t>
  </si>
  <si>
    <t>REQUESTED</t>
  </si>
  <si>
    <t>ALLOCATION 11-12</t>
  </si>
  <si>
    <t>ACCOUNT NO.</t>
  </si>
  <si>
    <t>PROGRAM</t>
  </si>
  <si>
    <t>TOP/ACTEP</t>
  </si>
  <si>
    <t>Accounting</t>
  </si>
  <si>
    <t>Child Development</t>
  </si>
  <si>
    <t>Small Business</t>
  </si>
  <si>
    <t>Applied Photography</t>
  </si>
  <si>
    <t>Graphic &amp; Interactive Design</t>
  </si>
  <si>
    <t>Music Technology</t>
  </si>
  <si>
    <t>Theatre Technology &amp; Design</t>
  </si>
  <si>
    <t>1006.00</t>
  </si>
  <si>
    <t xml:space="preserve">2000 Non-Instructional Salaries </t>
  </si>
  <si>
    <t>5000 Other Oper Expenses &amp; Services</t>
  </si>
  <si>
    <t>TOTAL FAC</t>
  </si>
  <si>
    <t>Nanoscience</t>
  </si>
  <si>
    <t>0999.00</t>
  </si>
  <si>
    <t>If allocation from state is lower, the reductions are decided at each division and divided equally.</t>
  </si>
  <si>
    <t xml:space="preserve">$  </t>
  </si>
  <si>
    <t xml:space="preserve">$ </t>
  </si>
  <si>
    <t>KINESIOLOGY &amp; ATHLETICS</t>
  </si>
  <si>
    <t>Personal Trainer</t>
  </si>
  <si>
    <t>0835.20</t>
  </si>
  <si>
    <t>TOTAL PERSONAL TRAINER</t>
  </si>
  <si>
    <t>TOTAL KINESIOLOGY &amp; ATHLETICS</t>
  </si>
  <si>
    <t>02</t>
  </si>
  <si>
    <t xml:space="preserve"> WORKFORCE DEVELOPMENT &amp; INSTITUTIONAL ADVANCEMENT</t>
  </si>
  <si>
    <t>TOTAL GIST</t>
  </si>
  <si>
    <t>Geographic Information Systems Tech</t>
  </si>
  <si>
    <t>2206.10</t>
  </si>
  <si>
    <t>PHYSICAL SCIENCES, MATHEMATICS &amp; ENGINEERING</t>
  </si>
  <si>
    <t>2000 Non-instructional Salaries</t>
  </si>
  <si>
    <t>TOTAL NANOSCIENCE</t>
  </si>
  <si>
    <t>01</t>
  </si>
  <si>
    <t>If allocation is higher, WWG will meet and review.</t>
  </si>
  <si>
    <t xml:space="preserve">Workforce CTE Program's Perkins IC 2017-2018 Budget Requests  </t>
  </si>
  <si>
    <t>*</t>
  </si>
  <si>
    <t xml:space="preserve">* Accounting and Small Business allocations 2017-2018 reflect encumbrance carryover (Harvard Business School) </t>
  </si>
  <si>
    <t>Workforce CTE Marketing</t>
  </si>
  <si>
    <t>Workforce Workgroup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</si>
</sst>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 x14ac:knownFonts="1">
    <font>
      <sz val="10"/>
      <name val="Verdana"/>
    </font>
    <font>
      <sz val="12"/>
      <color theme="1"/>
      <name val="Calibri"/>
      <family val="2"/>
      <scheme val="minor"/>
    </font>
    <font>
      <sz val="10"/>
      <name val="Verdana"/>
    </font>
    <font>
      <sz val="9"/>
      <name val="Verdana"/>
    </font>
    <font>
      <sz val="9"/>
      <color theme="0"/>
      <name val="Verdana"/>
    </font>
    <font>
      <b/>
      <sz val="9"/>
      <color theme="0"/>
      <name val="Verdana"/>
    </font>
    <font>
      <sz val="9"/>
      <color indexed="9"/>
      <name val="Verdana"/>
    </font>
    <font>
      <b/>
      <sz val="9"/>
      <color indexed="9"/>
      <name val="Verdana"/>
    </font>
    <font>
      <b/>
      <sz val="9"/>
      <name val="Verdana"/>
    </font>
    <font>
      <sz val="9"/>
      <color indexed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9"/>
      <color rgb="FFFF0000"/>
      <name val="Verdana"/>
    </font>
    <font>
      <sz val="9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8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0" xfId="0" applyFont="1" applyAlignment="1"/>
    <xf numFmtId="44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right"/>
    </xf>
    <xf numFmtId="44" fontId="3" fillId="2" borderId="0" xfId="0" applyNumberFormat="1" applyFont="1" applyFill="1" applyAlignment="1">
      <alignment horizontal="left"/>
    </xf>
    <xf numFmtId="0" fontId="4" fillId="3" borderId="0" xfId="0" applyFont="1" applyFill="1" applyAlignment="1"/>
    <xf numFmtId="44" fontId="5" fillId="3" borderId="1" xfId="0" applyNumberFormat="1" applyFont="1" applyFill="1" applyBorder="1" applyAlignment="1">
      <alignment horizontal="left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44" fontId="8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4" fontId="3" fillId="0" borderId="0" xfId="0" applyNumberFormat="1" applyFont="1" applyBorder="1" applyAlignment="1">
      <alignment horizontal="left"/>
    </xf>
    <xf numFmtId="0" fontId="3" fillId="4" borderId="4" xfId="0" applyFont="1" applyFill="1" applyBorder="1" applyAlignment="1"/>
    <xf numFmtId="44" fontId="3" fillId="4" borderId="4" xfId="0" applyNumberFormat="1" applyFont="1" applyFill="1" applyBorder="1" applyAlignment="1">
      <alignment horizontal="left"/>
    </xf>
    <xf numFmtId="44" fontId="3" fillId="4" borderId="4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center"/>
    </xf>
    <xf numFmtId="49" fontId="3" fillId="0" borderId="5" xfId="0" applyNumberFormat="1" applyFont="1" applyFill="1" applyBorder="1" applyAlignment="1"/>
    <xf numFmtId="49" fontId="3" fillId="0" borderId="6" xfId="0" applyNumberFormat="1" applyFont="1" applyFill="1" applyBorder="1" applyAlignment="1"/>
    <xf numFmtId="49" fontId="3" fillId="0" borderId="7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44" fontId="3" fillId="0" borderId="4" xfId="0" applyNumberFormat="1" applyFont="1" applyBorder="1" applyAlignment="1">
      <alignment horizontal="left"/>
    </xf>
    <xf numFmtId="4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49" fontId="3" fillId="0" borderId="7" xfId="0" applyNumberFormat="1" applyFont="1" applyFill="1" applyBorder="1" applyAlignment="1"/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4" borderId="0" xfId="0" applyFont="1" applyFill="1" applyAlignment="1"/>
    <xf numFmtId="44" fontId="8" fillId="4" borderId="0" xfId="0" applyNumberFormat="1" applyFont="1" applyFill="1" applyBorder="1" applyAlignment="1">
      <alignment horizontal="left"/>
    </xf>
    <xf numFmtId="44" fontId="8" fillId="4" borderId="0" xfId="0" applyNumberFormat="1" applyFont="1" applyFill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3" fillId="0" borderId="5" xfId="0" applyNumberFormat="1" applyFont="1" applyBorder="1" applyAlignment="1"/>
    <xf numFmtId="49" fontId="3" fillId="0" borderId="6" xfId="0" applyNumberFormat="1" applyFont="1" applyBorder="1" applyAlignment="1"/>
    <xf numFmtId="49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/>
    <xf numFmtId="49" fontId="3" fillId="0" borderId="4" xfId="0" applyNumberFormat="1" applyFont="1" applyBorder="1" applyAlignment="1">
      <alignment horizontal="center"/>
    </xf>
    <xf numFmtId="0" fontId="3" fillId="0" borderId="0" xfId="0" applyFont="1" applyFill="1" applyBorder="1" applyAlignment="1"/>
    <xf numFmtId="44" fontId="3" fillId="0" borderId="4" xfId="1" applyNumberFormat="1" applyFont="1" applyFill="1" applyBorder="1" applyAlignment="1" applyProtection="1">
      <alignment horizontal="left"/>
      <protection locked="0"/>
    </xf>
    <xf numFmtId="44" fontId="8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4" borderId="0" xfId="0" applyFont="1" applyFill="1" applyAlignment="1"/>
    <xf numFmtId="44" fontId="3" fillId="4" borderId="9" xfId="0" applyNumberFormat="1" applyFont="1" applyFill="1" applyBorder="1" applyAlignment="1">
      <alignment horizontal="left"/>
    </xf>
    <xf numFmtId="44" fontId="3" fillId="4" borderId="9" xfId="0" applyNumberFormat="1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49" fontId="3" fillId="0" borderId="5" xfId="0" applyNumberFormat="1" applyFont="1" applyBorder="1"/>
    <xf numFmtId="49" fontId="3" fillId="0" borderId="6" xfId="0" applyNumberFormat="1" applyFont="1" applyBorder="1"/>
    <xf numFmtId="0" fontId="3" fillId="0" borderId="0" xfId="0" applyFont="1" applyBorder="1" applyAlignment="1"/>
    <xf numFmtId="44" fontId="3" fillId="0" borderId="9" xfId="0" applyNumberFormat="1" applyFont="1" applyBorder="1" applyAlignment="1" applyProtection="1">
      <alignment horizontal="left"/>
      <protection locked="0"/>
    </xf>
    <xf numFmtId="4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44" fontId="3" fillId="0" borderId="4" xfId="0" applyNumberFormat="1" applyFont="1" applyBorder="1" applyAlignment="1" applyProtection="1">
      <alignment horizontal="left"/>
      <protection locked="0"/>
    </xf>
    <xf numFmtId="0" fontId="3" fillId="0" borderId="9" xfId="0" applyFont="1" applyBorder="1" applyAlignment="1"/>
    <xf numFmtId="44" fontId="3" fillId="0" borderId="9" xfId="0" applyNumberFormat="1" applyFont="1" applyBorder="1" applyAlignment="1">
      <alignment horizontal="right" wrapText="1" shrinkToFit="1"/>
    </xf>
    <xf numFmtId="0" fontId="3" fillId="4" borderId="6" xfId="0" applyFont="1" applyFill="1" applyBorder="1" applyAlignment="1"/>
    <xf numFmtId="44" fontId="3" fillId="0" borderId="4" xfId="0" applyNumberFormat="1" applyFont="1" applyBorder="1" applyAlignment="1">
      <alignment horizontal="right" wrapText="1" shrinkToFit="1"/>
    </xf>
    <xf numFmtId="0" fontId="3" fillId="4" borderId="0" xfId="0" applyFont="1" applyFill="1" applyBorder="1" applyAlignment="1"/>
    <xf numFmtId="44" fontId="3" fillId="4" borderId="0" xfId="0" applyNumberFormat="1" applyFont="1" applyFill="1" applyBorder="1" applyAlignment="1">
      <alignment horizontal="left"/>
    </xf>
    <xf numFmtId="44" fontId="3" fillId="4" borderId="0" xfId="0" applyNumberFormat="1" applyFont="1" applyFill="1" applyBorder="1" applyAlignment="1">
      <alignment horizontal="right"/>
    </xf>
    <xf numFmtId="44" fontId="8" fillId="0" borderId="0" xfId="0" applyNumberFormat="1" applyFont="1" applyFill="1" applyBorder="1" applyAlignment="1">
      <alignment horizontal="left"/>
    </xf>
    <xf numFmtId="44" fontId="3" fillId="0" borderId="0" xfId="0" applyNumberFormat="1" applyFont="1" applyFill="1" applyAlignment="1">
      <alignment horizontal="right"/>
    </xf>
    <xf numFmtId="44" fontId="5" fillId="3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Border="1"/>
    <xf numFmtId="0" fontId="3" fillId="0" borderId="7" xfId="0" applyFont="1" applyFill="1" applyBorder="1" applyAlignment="1"/>
    <xf numFmtId="49" fontId="3" fillId="0" borderId="0" xfId="0" applyNumberFormat="1" applyFont="1" applyBorder="1" applyAlignment="1">
      <alignment horizontal="left"/>
    </xf>
    <xf numFmtId="49" fontId="8" fillId="4" borderId="0" xfId="0" applyNumberFormat="1" applyFont="1" applyFill="1" applyBorder="1" applyAlignment="1">
      <alignment horizontal="left"/>
    </xf>
    <xf numFmtId="0" fontId="5" fillId="3" borderId="0" xfId="0" applyFont="1" applyFill="1" applyAlignment="1"/>
    <xf numFmtId="44" fontId="5" fillId="3" borderId="6" xfId="0" applyNumberFormat="1" applyFont="1" applyFill="1" applyBorder="1" applyAlignment="1">
      <alignment horizontal="right"/>
    </xf>
    <xf numFmtId="4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Border="1" applyAlignment="1"/>
    <xf numFmtId="49" fontId="3" fillId="0" borderId="4" xfId="0" applyNumberFormat="1" applyFont="1" applyFill="1" applyBorder="1" applyAlignment="1">
      <alignment horizontal="left"/>
    </xf>
    <xf numFmtId="44" fontId="3" fillId="0" borderId="4" xfId="0" applyNumberFormat="1" applyFont="1" applyBorder="1" applyAlignment="1"/>
    <xf numFmtId="49" fontId="3" fillId="0" borderId="4" xfId="0" applyNumberFormat="1" applyFont="1" applyBorder="1" applyAlignment="1">
      <alignment horizontal="left"/>
    </xf>
    <xf numFmtId="44" fontId="3" fillId="0" borderId="0" xfId="0" applyNumberFormat="1" applyFont="1" applyFill="1" applyBorder="1" applyAlignment="1">
      <alignment horizontal="left"/>
    </xf>
    <xf numFmtId="49" fontId="3" fillId="0" borderId="10" xfId="0" applyNumberFormat="1" applyFont="1" applyBorder="1" applyAlignment="1">
      <alignment horizontal="center"/>
    </xf>
    <xf numFmtId="44" fontId="3" fillId="4" borderId="0" xfId="0" applyNumberFormat="1" applyFont="1" applyFill="1" applyAlignment="1">
      <alignment horizontal="right"/>
    </xf>
    <xf numFmtId="49" fontId="3" fillId="4" borderId="0" xfId="0" applyNumberFormat="1" applyFont="1" applyFill="1" applyBorder="1" applyAlignment="1">
      <alignment horizontal="left"/>
    </xf>
    <xf numFmtId="0" fontId="3" fillId="3" borderId="0" xfId="0" applyFont="1" applyFill="1" applyAlignment="1"/>
    <xf numFmtId="0" fontId="7" fillId="3" borderId="3" xfId="0" applyFont="1" applyFill="1" applyBorder="1" applyAlignment="1">
      <alignment horizontal="center"/>
    </xf>
    <xf numFmtId="49" fontId="3" fillId="0" borderId="14" xfId="0" applyNumberFormat="1" applyFont="1" applyBorder="1" applyAlignment="1"/>
    <xf numFmtId="49" fontId="3" fillId="0" borderId="11" xfId="0" applyNumberFormat="1" applyFont="1" applyBorder="1" applyAlignment="1"/>
    <xf numFmtId="49" fontId="3" fillId="0" borderId="15" xfId="0" applyNumberFormat="1" applyFont="1" applyBorder="1" applyAlignment="1"/>
    <xf numFmtId="49" fontId="3" fillId="0" borderId="8" xfId="0" applyNumberFormat="1" applyFont="1" applyBorder="1" applyAlignment="1"/>
    <xf numFmtId="49" fontId="3" fillId="0" borderId="12" xfId="0" applyNumberFormat="1" applyFont="1" applyBorder="1" applyAlignment="1"/>
    <xf numFmtId="49" fontId="3" fillId="0" borderId="13" xfId="0" applyNumberFormat="1" applyFont="1" applyBorder="1" applyAlignment="1"/>
    <xf numFmtId="49" fontId="9" fillId="0" borderId="0" xfId="0" applyNumberFormat="1" applyFont="1" applyAlignment="1"/>
    <xf numFmtId="49" fontId="3" fillId="0" borderId="0" xfId="0" applyNumberFormat="1" applyFont="1" applyAlignment="1"/>
    <xf numFmtId="49" fontId="3" fillId="0" borderId="10" xfId="0" applyNumberFormat="1" applyFont="1" applyBorder="1" applyAlignment="1"/>
    <xf numFmtId="49" fontId="3" fillId="0" borderId="16" xfId="0" applyNumberFormat="1" applyFont="1" applyBorder="1" applyAlignment="1"/>
    <xf numFmtId="0" fontId="3" fillId="0" borderId="0" xfId="0" applyFont="1" applyFill="1" applyAlignment="1"/>
    <xf numFmtId="44" fontId="8" fillId="4" borderId="14" xfId="0" applyNumberFormat="1" applyFont="1" applyFill="1" applyBorder="1" applyAlignment="1">
      <alignment horizontal="left"/>
    </xf>
    <xf numFmtId="0" fontId="8" fillId="4" borderId="16" xfId="0" applyFont="1" applyFill="1" applyBorder="1" applyAlignment="1"/>
    <xf numFmtId="44" fontId="7" fillId="0" borderId="0" xfId="0" applyNumberFormat="1" applyFont="1" applyFill="1" applyBorder="1" applyAlignment="1">
      <alignment horizontal="left"/>
    </xf>
    <xf numFmtId="4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3" fillId="0" borderId="0" xfId="0" applyFont="1"/>
    <xf numFmtId="49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17" xfId="0" applyFont="1" applyBorder="1"/>
    <xf numFmtId="0" fontId="3" fillId="0" borderId="5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3" fillId="0" borderId="5" xfId="0" applyFont="1" applyBorder="1"/>
    <xf numFmtId="49" fontId="3" fillId="0" borderId="7" xfId="0" applyNumberFormat="1" applyFont="1" applyBorder="1" applyAlignment="1">
      <alignment horizontal="center"/>
    </xf>
    <xf numFmtId="0" fontId="3" fillId="7" borderId="0" xfId="0" applyFont="1" applyFill="1" applyAlignment="1"/>
    <xf numFmtId="49" fontId="3" fillId="0" borderId="7" xfId="0" applyNumberFormat="1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44" fontId="5" fillId="3" borderId="19" xfId="0" applyNumberFormat="1" applyFont="1" applyFill="1" applyBorder="1" applyAlignment="1">
      <alignment horizontal="left"/>
    </xf>
    <xf numFmtId="44" fontId="8" fillId="8" borderId="19" xfId="0" applyNumberFormat="1" applyFont="1" applyFill="1" applyBorder="1" applyAlignment="1">
      <alignment horizontal="left"/>
    </xf>
    <xf numFmtId="44" fontId="3" fillId="0" borderId="0" xfId="0" applyNumberFormat="1" applyFont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4" fillId="5" borderId="4" xfId="0" applyFont="1" applyFill="1" applyBorder="1" applyAlignment="1"/>
    <xf numFmtId="44" fontId="4" fillId="5" borderId="4" xfId="0" applyNumberFormat="1" applyFont="1" applyFill="1" applyBorder="1" applyAlignment="1">
      <alignment horizontal="center"/>
    </xf>
    <xf numFmtId="44" fontId="4" fillId="5" borderId="4" xfId="0" applyNumberFormat="1" applyFont="1" applyFill="1" applyBorder="1" applyAlignment="1">
      <alignment horizontal="right"/>
    </xf>
    <xf numFmtId="0" fontId="3" fillId="9" borderId="4" xfId="0" applyFont="1" applyFill="1" applyBorder="1" applyAlignment="1"/>
    <xf numFmtId="0" fontId="4" fillId="10" borderId="13" xfId="0" applyFont="1" applyFill="1" applyBorder="1" applyAlignment="1"/>
    <xf numFmtId="0" fontId="3" fillId="10" borderId="13" xfId="0" applyFont="1" applyFill="1" applyBorder="1" applyAlignment="1"/>
    <xf numFmtId="0" fontId="3" fillId="10" borderId="0" xfId="0" applyFont="1" applyFill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11" borderId="0" xfId="0" applyFont="1" applyFill="1"/>
    <xf numFmtId="44" fontId="3" fillId="0" borderId="9" xfId="0" applyNumberFormat="1" applyFont="1" applyBorder="1" applyAlignment="1">
      <alignment horizontal="left"/>
    </xf>
    <xf numFmtId="44" fontId="3" fillId="0" borderId="4" xfId="0" applyNumberFormat="1" applyFont="1" applyBorder="1"/>
    <xf numFmtId="44" fontId="3" fillId="0" borderId="9" xfId="0" applyNumberFormat="1" applyFont="1" applyBorder="1"/>
    <xf numFmtId="0" fontId="8" fillId="11" borderId="0" xfId="0" applyFont="1" applyFill="1"/>
    <xf numFmtId="44" fontId="3" fillId="12" borderId="9" xfId="0" applyNumberFormat="1" applyFont="1" applyFill="1" applyBorder="1"/>
    <xf numFmtId="44" fontId="3" fillId="12" borderId="9" xfId="0" applyNumberFormat="1" applyFont="1" applyFill="1" applyBorder="1" applyAlignment="1">
      <alignment horizontal="left"/>
    </xf>
    <xf numFmtId="44" fontId="8" fillId="12" borderId="1" xfId="0" applyNumberFormat="1" applyFont="1" applyFill="1" applyBorder="1"/>
    <xf numFmtId="44" fontId="8" fillId="12" borderId="1" xfId="0" applyNumberFormat="1" applyFont="1" applyFill="1" applyBorder="1" applyAlignment="1">
      <alignment horizontal="left"/>
    </xf>
    <xf numFmtId="44" fontId="8" fillId="12" borderId="19" xfId="0" applyNumberFormat="1" applyFont="1" applyFill="1" applyBorder="1" applyAlignment="1">
      <alignment horizontal="left"/>
    </xf>
    <xf numFmtId="0" fontId="5" fillId="13" borderId="2" xfId="0" applyFont="1" applyFill="1" applyBorder="1" applyAlignment="1">
      <alignment horizontal="center"/>
    </xf>
    <xf numFmtId="44" fontId="13" fillId="0" borderId="9" xfId="0" applyNumberFormat="1" applyFont="1" applyBorder="1" applyAlignment="1" applyProtection="1">
      <alignment horizontal="left"/>
      <protection locked="0"/>
    </xf>
    <xf numFmtId="49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/>
    <xf numFmtId="49" fontId="3" fillId="0" borderId="6" xfId="0" applyNumberFormat="1" applyFont="1" applyBorder="1" applyAlignment="1"/>
    <xf numFmtId="49" fontId="3" fillId="0" borderId="5" xfId="0" applyNumberFormat="1" applyFont="1" applyBorder="1" applyAlignment="1"/>
    <xf numFmtId="49" fontId="3" fillId="0" borderId="7" xfId="0" applyNumberFormat="1" applyFont="1" applyBorder="1" applyAlignment="1"/>
    <xf numFmtId="49" fontId="3" fillId="0" borderId="7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left"/>
    </xf>
    <xf numFmtId="49" fontId="3" fillId="0" borderId="7" xfId="0" applyNumberFormat="1" applyFont="1" applyBorder="1" applyAlignment="1"/>
    <xf numFmtId="49" fontId="3" fillId="0" borderId="6" xfId="0" applyNumberFormat="1" applyFont="1" applyBorder="1" applyAlignment="1"/>
    <xf numFmtId="49" fontId="3" fillId="0" borderId="5" xfId="0" applyNumberFormat="1" applyFont="1" applyBorder="1" applyAlignment="1"/>
    <xf numFmtId="49" fontId="3" fillId="0" borderId="7" xfId="0" applyNumberFormat="1" applyFont="1" applyBorder="1" applyAlignment="1"/>
    <xf numFmtId="49" fontId="3" fillId="0" borderId="6" xfId="0" applyNumberFormat="1" applyFont="1" applyBorder="1" applyAlignment="1"/>
    <xf numFmtId="49" fontId="3" fillId="0" borderId="5" xfId="0" applyNumberFormat="1" applyFont="1" applyBorder="1" applyAlignment="1"/>
    <xf numFmtId="49" fontId="3" fillId="0" borderId="7" xfId="0" applyNumberFormat="1" applyFont="1" applyBorder="1"/>
    <xf numFmtId="49" fontId="3" fillId="0" borderId="6" xfId="0" applyNumberFormat="1" applyFont="1" applyBorder="1"/>
    <xf numFmtId="49" fontId="3" fillId="0" borderId="5" xfId="0" applyNumberFormat="1" applyFont="1" applyBorder="1"/>
    <xf numFmtId="0" fontId="3" fillId="4" borderId="8" xfId="0" applyFont="1" applyFill="1" applyBorder="1" applyAlignment="1"/>
    <xf numFmtId="0" fontId="3" fillId="7" borderId="0" xfId="0" applyFont="1" applyFill="1" applyAlignment="1"/>
    <xf numFmtId="49" fontId="3" fillId="0" borderId="7" xfId="0" applyNumberFormat="1" applyFont="1" applyBorder="1" applyAlignment="1"/>
    <xf numFmtId="44" fontId="3" fillId="7" borderId="0" xfId="0" applyNumberFormat="1" applyFont="1" applyFill="1" applyBorder="1" applyAlignment="1">
      <alignment horizontal="left"/>
    </xf>
    <xf numFmtId="44" fontId="3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/>
    <xf numFmtId="44" fontId="3" fillId="14" borderId="0" xfId="0" applyNumberFormat="1" applyFont="1" applyFill="1" applyBorder="1" applyAlignment="1">
      <alignment horizontal="left"/>
    </xf>
    <xf numFmtId="0" fontId="10" fillId="12" borderId="20" xfId="0" applyFont="1" applyFill="1" applyBorder="1" applyAlignment="1">
      <alignment horizontal="center" wrapText="1" shrinkToFit="1"/>
    </xf>
    <xf numFmtId="0" fontId="10" fillId="12" borderId="9" xfId="0" applyFont="1" applyFill="1" applyBorder="1" applyAlignment="1">
      <alignment horizontal="center" wrapText="1" shrinkToFit="1"/>
    </xf>
    <xf numFmtId="0" fontId="3" fillId="7" borderId="0" xfId="0" applyFont="1" applyFill="1" applyAlignment="1"/>
    <xf numFmtId="49" fontId="3" fillId="0" borderId="7" xfId="0" applyNumberFormat="1" applyFont="1" applyBorder="1" applyAlignment="1"/>
    <xf numFmtId="49" fontId="3" fillId="0" borderId="6" xfId="0" applyNumberFormat="1" applyFont="1" applyBorder="1" applyAlignment="1"/>
    <xf numFmtId="49" fontId="3" fillId="0" borderId="5" xfId="0" applyNumberFormat="1" applyFont="1" applyBorder="1" applyAlignment="1"/>
    <xf numFmtId="49" fontId="3" fillId="0" borderId="7" xfId="0" applyNumberFormat="1" applyFont="1" applyBorder="1"/>
    <xf numFmtId="49" fontId="3" fillId="0" borderId="6" xfId="0" applyNumberFormat="1" applyFont="1" applyBorder="1"/>
    <xf numFmtId="49" fontId="3" fillId="0" borderId="5" xfId="0" applyNumberFormat="1" applyFont="1" applyBorder="1"/>
    <xf numFmtId="49" fontId="3" fillId="4" borderId="8" xfId="0" applyNumberFormat="1" applyFont="1" applyFill="1" applyBorder="1" applyAlignment="1">
      <alignment horizontal="left"/>
    </xf>
    <xf numFmtId="44" fontId="3" fillId="7" borderId="0" xfId="0" applyNumberFormat="1" applyFont="1" applyFill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5" xfId="0" applyFont="1" applyBorder="1" applyAlignment="1"/>
    <xf numFmtId="0" fontId="8" fillId="7" borderId="0" xfId="0" applyFont="1" applyFill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8" fillId="4" borderId="8" xfId="0" applyNumberFormat="1" applyFont="1" applyFill="1" applyBorder="1" applyAlignment="1">
      <alignment horizontal="left"/>
    </xf>
    <xf numFmtId="49" fontId="14" fillId="4" borderId="8" xfId="0" applyNumberFormat="1" applyFont="1" applyFill="1" applyBorder="1" applyAlignment="1">
      <alignment horizontal="left"/>
    </xf>
  </cellXfs>
  <cellStyles count="438">
    <cellStyle name="Currency" xfId="1" builtinId="4"/>
    <cellStyle name="Currency 2" xfId="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Normal" xfId="0" builtinId="0"/>
    <cellStyle name="Normal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63501</xdr:rowOff>
    </xdr:from>
    <xdr:to>
      <xdr:col>2</xdr:col>
      <xdr:colOff>8467</xdr:colOff>
      <xdr:row>0</xdr:row>
      <xdr:rowOff>279401</xdr:rowOff>
    </xdr:to>
    <xdr:pic>
      <xdr:nvPicPr>
        <xdr:cNvPr id="2" name="Picture 2" descr="fhB1 LOGO.p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8" b="31348"/>
        <a:stretch>
          <a:fillRect/>
        </a:stretch>
      </xdr:blipFill>
      <xdr:spPr bwMode="auto">
        <a:xfrm>
          <a:off x="0" y="63501"/>
          <a:ext cx="1532467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  <pageSetUpPr fitToPage="1"/>
  </sheetPr>
  <dimension ref="A1:M188"/>
  <sheetViews>
    <sheetView showGridLines="0" tabSelected="1" topLeftCell="A148" zoomScale="150" zoomScaleNormal="150" zoomScalePageLayoutView="150" workbookViewId="0">
      <selection activeCell="L148" sqref="A147:L148"/>
    </sheetView>
  </sheetViews>
  <sheetFormatPr baseColWidth="10" defaultColWidth="11" defaultRowHeight="12" customHeight="1" x14ac:dyDescent="0"/>
  <cols>
    <col min="1" max="1" width="7.7109375" style="1" customWidth="1"/>
    <col min="2" max="2" width="12.42578125" style="1" customWidth="1"/>
    <col min="3" max="3" width="13.42578125" style="1" customWidth="1"/>
    <col min="4" max="4" width="0.85546875" style="1" customWidth="1"/>
    <col min="5" max="5" width="28.140625" style="1" customWidth="1"/>
    <col min="6" max="6" width="16" style="2" hidden="1" customWidth="1"/>
    <col min="7" max="7" width="14.42578125" style="3" hidden="1" customWidth="1"/>
    <col min="8" max="8" width="6.5703125" style="1" hidden="1" customWidth="1"/>
    <col min="9" max="9" width="14.42578125" style="1" hidden="1" customWidth="1"/>
    <col min="10" max="10" width="0.42578125" style="1" hidden="1" customWidth="1"/>
    <col min="11" max="11" width="11" style="1" hidden="1" customWidth="1"/>
    <col min="12" max="12" width="16.28515625" style="1" customWidth="1"/>
    <col min="13" max="16384" width="11" style="1"/>
  </cols>
  <sheetData>
    <row r="1" spans="1:12" s="105" customFormat="1" ht="25" customHeight="1">
      <c r="A1" s="175"/>
      <c r="B1" s="176"/>
      <c r="C1" s="177" t="s">
        <v>103</v>
      </c>
      <c r="D1" s="178"/>
      <c r="E1" s="178"/>
      <c r="F1" s="178"/>
      <c r="G1" s="178"/>
      <c r="H1" s="179"/>
      <c r="I1" s="179"/>
      <c r="J1" s="180"/>
    </row>
    <row r="2" spans="1:12" ht="25" customHeight="1">
      <c r="A2" s="181" t="s">
        <v>112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2" ht="12" customHeight="1">
      <c r="A3" s="127" t="s">
        <v>80</v>
      </c>
      <c r="B3" s="126" t="s">
        <v>79</v>
      </c>
      <c r="C3" s="125"/>
      <c r="D3" s="125"/>
      <c r="E3" s="124" t="s">
        <v>78</v>
      </c>
      <c r="F3" s="122" t="s">
        <v>77</v>
      </c>
      <c r="G3" s="123" t="s">
        <v>76</v>
      </c>
      <c r="H3" s="121"/>
      <c r="I3" s="121"/>
      <c r="J3" s="121"/>
      <c r="K3" s="22"/>
      <c r="L3" s="164" t="s">
        <v>116</v>
      </c>
    </row>
    <row r="4" spans="1:12" s="42" customFormat="1" ht="12" customHeight="1">
      <c r="A4" s="104"/>
      <c r="B4" s="7"/>
      <c r="C4" s="7"/>
      <c r="D4" s="7"/>
      <c r="E4" s="7"/>
      <c r="F4" s="102"/>
      <c r="G4" s="103"/>
      <c r="L4" s="165"/>
    </row>
    <row r="5" spans="1:12" s="99" customFormat="1" ht="12" customHeight="1">
      <c r="A5" s="101" t="s">
        <v>75</v>
      </c>
      <c r="B5" s="49"/>
      <c r="C5" s="64"/>
      <c r="D5" s="64"/>
      <c r="E5" s="64"/>
      <c r="F5" s="100"/>
      <c r="G5" s="31"/>
      <c r="H5" s="49"/>
      <c r="I5" s="49"/>
      <c r="J5" s="49"/>
      <c r="L5" s="129"/>
    </row>
    <row r="6" spans="1:12" ht="12" customHeight="1">
      <c r="A6" s="41" t="s">
        <v>74</v>
      </c>
      <c r="B6" s="79" t="s">
        <v>73</v>
      </c>
      <c r="C6" s="79"/>
      <c r="D6" s="79"/>
      <c r="E6" s="82" t="s">
        <v>59</v>
      </c>
      <c r="F6" s="43">
        <v>4400</v>
      </c>
      <c r="G6" s="24">
        <v>6000</v>
      </c>
      <c r="H6" s="22"/>
      <c r="I6" s="22"/>
      <c r="J6" s="22"/>
      <c r="L6" s="56">
        <v>4500</v>
      </c>
    </row>
    <row r="7" spans="1:12" ht="12" customHeight="1">
      <c r="A7" s="41"/>
      <c r="B7" s="79"/>
      <c r="C7" s="79"/>
      <c r="D7" s="79"/>
      <c r="E7" s="82" t="s">
        <v>108</v>
      </c>
      <c r="F7" s="43"/>
      <c r="G7" s="24"/>
      <c r="H7" s="22"/>
      <c r="I7" s="22"/>
      <c r="J7" s="22"/>
      <c r="L7" s="56">
        <v>0</v>
      </c>
    </row>
    <row r="8" spans="1:12" ht="12" customHeight="1">
      <c r="A8" s="41" t="s">
        <v>74</v>
      </c>
      <c r="B8" s="79" t="s">
        <v>73</v>
      </c>
      <c r="C8" s="79"/>
      <c r="D8" s="79"/>
      <c r="E8" s="28" t="s">
        <v>19</v>
      </c>
      <c r="F8" s="43">
        <v>500</v>
      </c>
      <c r="G8" s="24">
        <v>600</v>
      </c>
      <c r="H8" s="22"/>
      <c r="I8" s="22"/>
      <c r="J8" s="22"/>
      <c r="L8" s="56">
        <v>450</v>
      </c>
    </row>
    <row r="9" spans="1:12" ht="12" customHeight="1">
      <c r="A9" s="41" t="s">
        <v>74</v>
      </c>
      <c r="B9" s="79" t="s">
        <v>73</v>
      </c>
      <c r="C9" s="79"/>
      <c r="D9" s="79"/>
      <c r="E9" s="25" t="s">
        <v>5</v>
      </c>
      <c r="F9" s="78">
        <v>6000</v>
      </c>
      <c r="G9" s="24">
        <v>1000</v>
      </c>
      <c r="H9" s="22"/>
      <c r="I9" s="22"/>
      <c r="J9" s="22"/>
      <c r="L9" s="56">
        <v>1538</v>
      </c>
    </row>
    <row r="10" spans="1:12" ht="12" customHeight="1">
      <c r="A10" s="41" t="s">
        <v>74</v>
      </c>
      <c r="B10" s="79" t="s">
        <v>73</v>
      </c>
      <c r="C10" s="79"/>
      <c r="D10" s="79"/>
      <c r="E10" s="79" t="s">
        <v>90</v>
      </c>
      <c r="F10" s="78">
        <v>1500</v>
      </c>
      <c r="G10" s="24">
        <v>4000</v>
      </c>
      <c r="H10" s="22"/>
      <c r="I10" s="22"/>
      <c r="J10" s="22"/>
      <c r="L10" s="56">
        <v>8000</v>
      </c>
    </row>
    <row r="11" spans="1:12" ht="12" customHeight="1">
      <c r="A11" s="41" t="s">
        <v>74</v>
      </c>
      <c r="B11" s="79" t="s">
        <v>73</v>
      </c>
      <c r="C11" s="79"/>
      <c r="D11" s="79"/>
      <c r="E11" s="82" t="s">
        <v>14</v>
      </c>
      <c r="F11" s="78">
        <v>6000</v>
      </c>
      <c r="G11" s="24">
        <v>50000</v>
      </c>
      <c r="H11" s="22"/>
      <c r="I11" s="22"/>
      <c r="J11" s="22"/>
      <c r="L11" s="56">
        <v>0</v>
      </c>
    </row>
    <row r="12" spans="1:12" ht="12" customHeight="1">
      <c r="A12" s="40"/>
      <c r="B12" s="38"/>
      <c r="C12" s="38"/>
      <c r="D12" s="38"/>
      <c r="E12" s="18" t="s">
        <v>72</v>
      </c>
      <c r="F12" s="16">
        <f>SUM(F6:F11)</f>
        <v>18400</v>
      </c>
      <c r="G12" s="17">
        <f>SUM(G6:G11)</f>
        <v>61600</v>
      </c>
      <c r="H12" s="15"/>
      <c r="I12" s="15"/>
      <c r="J12" s="15"/>
      <c r="L12" s="134">
        <f>SUM(L6:L11)</f>
        <v>14488</v>
      </c>
    </row>
    <row r="13" spans="1:12" ht="12" customHeight="1">
      <c r="A13" s="36"/>
      <c r="B13" s="35"/>
      <c r="C13" s="35"/>
      <c r="D13" s="35"/>
      <c r="E13" s="74"/>
      <c r="F13" s="14"/>
      <c r="L13" s="105"/>
    </row>
    <row r="14" spans="1:12" ht="12" customHeight="1">
      <c r="A14" s="41" t="s">
        <v>71</v>
      </c>
      <c r="B14" s="167" t="s">
        <v>70</v>
      </c>
      <c r="C14" s="168"/>
      <c r="D14" s="169"/>
      <c r="E14" s="147" t="s">
        <v>12</v>
      </c>
      <c r="F14" s="23">
        <v>4000</v>
      </c>
      <c r="G14" s="24"/>
      <c r="H14" s="22"/>
      <c r="I14" s="22"/>
      <c r="J14" s="22"/>
      <c r="L14" s="23"/>
    </row>
    <row r="15" spans="1:12" ht="12" customHeight="1">
      <c r="A15" s="41" t="s">
        <v>71</v>
      </c>
      <c r="B15" s="167" t="s">
        <v>70</v>
      </c>
      <c r="C15" s="168"/>
      <c r="D15" s="169"/>
      <c r="E15" s="28" t="s">
        <v>19</v>
      </c>
      <c r="F15" s="23"/>
      <c r="G15" s="24"/>
      <c r="H15" s="22"/>
      <c r="I15" s="22"/>
      <c r="J15" s="22"/>
      <c r="L15" s="23"/>
    </row>
    <row r="16" spans="1:12" ht="12" customHeight="1">
      <c r="A16" s="41" t="s">
        <v>71</v>
      </c>
      <c r="B16" s="167" t="s">
        <v>70</v>
      </c>
      <c r="C16" s="168"/>
      <c r="D16" s="169"/>
      <c r="E16" s="25" t="s">
        <v>5</v>
      </c>
      <c r="F16" s="23"/>
      <c r="G16" s="24"/>
      <c r="H16" s="22"/>
      <c r="I16" s="22"/>
      <c r="J16" s="22"/>
      <c r="L16" s="23">
        <v>3000</v>
      </c>
    </row>
    <row r="17" spans="1:12" ht="12" customHeight="1">
      <c r="A17" s="41" t="s">
        <v>71</v>
      </c>
      <c r="B17" s="167" t="s">
        <v>70</v>
      </c>
      <c r="C17" s="168"/>
      <c r="D17" s="169"/>
      <c r="E17" s="79" t="s">
        <v>90</v>
      </c>
      <c r="F17" s="23"/>
      <c r="G17" s="24">
        <v>6000</v>
      </c>
      <c r="H17" s="22"/>
      <c r="I17" s="22"/>
      <c r="J17" s="22"/>
      <c r="L17" s="23">
        <v>4000</v>
      </c>
    </row>
    <row r="18" spans="1:12" ht="12" customHeight="1">
      <c r="A18" s="41" t="s">
        <v>71</v>
      </c>
      <c r="B18" s="167" t="s">
        <v>70</v>
      </c>
      <c r="C18" s="168"/>
      <c r="D18" s="169"/>
      <c r="E18" s="79" t="s">
        <v>36</v>
      </c>
      <c r="F18" s="23"/>
      <c r="G18" s="24">
        <v>6000</v>
      </c>
      <c r="H18" s="22"/>
      <c r="I18" s="22"/>
      <c r="J18" s="22"/>
      <c r="L18" s="23"/>
    </row>
    <row r="19" spans="1:12" ht="12" customHeight="1">
      <c r="A19" s="40"/>
      <c r="B19" s="38"/>
      <c r="C19" s="38"/>
      <c r="D19" s="38"/>
      <c r="E19" s="18" t="s">
        <v>69</v>
      </c>
      <c r="F19" s="16">
        <f>SUM(F14:F17)</f>
        <v>4000</v>
      </c>
      <c r="G19" s="17">
        <f>SUM(G14:G17)</f>
        <v>6000</v>
      </c>
      <c r="H19" s="15"/>
      <c r="I19" s="15"/>
      <c r="J19" s="15"/>
      <c r="L19" s="134">
        <f>SUM(L14:L18)</f>
        <v>7000</v>
      </c>
    </row>
    <row r="20" spans="1:12" ht="12" customHeight="1">
      <c r="A20" s="36"/>
      <c r="B20" s="35"/>
      <c r="C20" s="35"/>
      <c r="D20" s="35"/>
      <c r="E20" s="10"/>
      <c r="F20" s="14"/>
      <c r="L20" s="105"/>
    </row>
    <row r="21" spans="1:12" ht="12" customHeight="1">
      <c r="A21" s="41" t="s">
        <v>68</v>
      </c>
      <c r="B21" s="79" t="s">
        <v>67</v>
      </c>
      <c r="C21" s="79"/>
      <c r="D21" s="79"/>
      <c r="E21" s="25" t="s">
        <v>5</v>
      </c>
      <c r="F21" s="23">
        <v>3250</v>
      </c>
      <c r="G21" s="24">
        <v>3500</v>
      </c>
      <c r="H21" s="22"/>
      <c r="I21" s="22"/>
      <c r="J21" s="22"/>
      <c r="L21" s="131">
        <v>0</v>
      </c>
    </row>
    <row r="22" spans="1:12" ht="12" customHeight="1">
      <c r="A22" s="41" t="s">
        <v>68</v>
      </c>
      <c r="B22" s="79" t="s">
        <v>67</v>
      </c>
      <c r="C22" s="79"/>
      <c r="D22" s="79"/>
      <c r="E22" s="79" t="s">
        <v>90</v>
      </c>
      <c r="F22" s="23"/>
      <c r="G22" s="24">
        <v>4000</v>
      </c>
      <c r="H22" s="22"/>
      <c r="I22" s="22"/>
      <c r="J22" s="22"/>
      <c r="L22" s="132"/>
    </row>
    <row r="23" spans="1:12" ht="12" customHeight="1">
      <c r="A23" s="115"/>
      <c r="B23" s="38"/>
      <c r="C23" s="38"/>
      <c r="D23" s="38"/>
      <c r="E23" s="79" t="s">
        <v>36</v>
      </c>
      <c r="F23" s="23"/>
      <c r="G23" s="24"/>
      <c r="H23" s="22"/>
      <c r="I23" s="22"/>
      <c r="J23" s="22"/>
      <c r="L23" s="132"/>
    </row>
    <row r="24" spans="1:12" ht="12" customHeight="1">
      <c r="A24" s="40"/>
      <c r="B24" s="38"/>
      <c r="C24" s="38"/>
      <c r="D24" s="38"/>
      <c r="E24" s="18" t="s">
        <v>66</v>
      </c>
      <c r="F24" s="16">
        <f>SUM(F21:F22)</f>
        <v>3250</v>
      </c>
      <c r="G24" s="17">
        <f>SUM(G21:G22)</f>
        <v>7500</v>
      </c>
      <c r="H24" s="15"/>
      <c r="I24" s="15"/>
      <c r="J24" s="15"/>
      <c r="L24" s="134">
        <f>SUM(L21:L23)</f>
        <v>0</v>
      </c>
    </row>
    <row r="25" spans="1:12" ht="12" customHeight="1">
      <c r="A25" s="36"/>
      <c r="B25" s="35"/>
      <c r="C25" s="35"/>
      <c r="D25" s="35"/>
      <c r="E25" s="10"/>
      <c r="F25" s="14"/>
      <c r="L25" s="105"/>
    </row>
    <row r="26" spans="1:12" ht="12" customHeight="1">
      <c r="A26" s="41" t="s">
        <v>65</v>
      </c>
      <c r="B26" s="40" t="s">
        <v>64</v>
      </c>
      <c r="C26" s="38"/>
      <c r="D26" s="37"/>
      <c r="E26" s="28" t="s">
        <v>18</v>
      </c>
      <c r="F26" s="23">
        <v>3600</v>
      </c>
      <c r="G26" s="24">
        <v>2500</v>
      </c>
      <c r="H26" s="22"/>
      <c r="I26" s="22"/>
      <c r="J26" s="22"/>
      <c r="L26" s="23">
        <v>10000</v>
      </c>
    </row>
    <row r="27" spans="1:12" ht="12" customHeight="1">
      <c r="A27" s="41" t="s">
        <v>65</v>
      </c>
      <c r="B27" s="40" t="s">
        <v>64</v>
      </c>
      <c r="C27" s="38"/>
      <c r="D27" s="89"/>
      <c r="E27" s="28" t="s">
        <v>20</v>
      </c>
      <c r="F27" s="23"/>
      <c r="G27" s="24"/>
      <c r="H27" s="22"/>
      <c r="I27" s="22"/>
      <c r="J27" s="22"/>
      <c r="L27" s="130">
        <v>0</v>
      </c>
    </row>
    <row r="28" spans="1:12" ht="12" customHeight="1">
      <c r="A28" s="41" t="s">
        <v>65</v>
      </c>
      <c r="B28" s="98" t="s">
        <v>64</v>
      </c>
      <c r="C28" s="35"/>
      <c r="D28" s="89"/>
      <c r="E28" s="25" t="s">
        <v>19</v>
      </c>
      <c r="F28" s="23">
        <v>400</v>
      </c>
      <c r="G28" s="24">
        <v>200</v>
      </c>
      <c r="H28" s="22"/>
      <c r="I28" s="22"/>
      <c r="J28" s="22"/>
      <c r="L28" s="130">
        <v>1000</v>
      </c>
    </row>
    <row r="29" spans="1:12" ht="12" customHeight="1">
      <c r="A29" s="41" t="s">
        <v>65</v>
      </c>
      <c r="B29" s="40" t="s">
        <v>64</v>
      </c>
      <c r="C29" s="38"/>
      <c r="D29" s="37"/>
      <c r="E29" s="28" t="s">
        <v>5</v>
      </c>
      <c r="F29" s="23">
        <v>0</v>
      </c>
      <c r="G29" s="24">
        <v>1000</v>
      </c>
      <c r="H29" s="22"/>
      <c r="I29" s="22"/>
      <c r="J29" s="22"/>
      <c r="L29" s="130">
        <v>5000</v>
      </c>
    </row>
    <row r="30" spans="1:12" ht="12" customHeight="1">
      <c r="A30" s="41" t="s">
        <v>65</v>
      </c>
      <c r="B30" s="97" t="s">
        <v>64</v>
      </c>
      <c r="C30" s="92"/>
      <c r="D30" s="91"/>
      <c r="E30" s="79" t="s">
        <v>90</v>
      </c>
      <c r="F30" s="23">
        <v>0</v>
      </c>
      <c r="G30" s="24">
        <v>3000</v>
      </c>
      <c r="H30" s="22"/>
      <c r="I30" s="22"/>
      <c r="J30" s="22"/>
      <c r="L30" s="130">
        <v>7000</v>
      </c>
    </row>
    <row r="31" spans="1:12" ht="12" customHeight="1">
      <c r="A31" s="41" t="s">
        <v>65</v>
      </c>
      <c r="B31" s="97" t="s">
        <v>64</v>
      </c>
      <c r="C31" s="92"/>
      <c r="D31" s="91"/>
      <c r="E31" s="79" t="s">
        <v>36</v>
      </c>
      <c r="F31" s="23">
        <v>0</v>
      </c>
      <c r="G31" s="24">
        <v>3000</v>
      </c>
      <c r="H31" s="22"/>
      <c r="I31" s="22"/>
      <c r="J31" s="22"/>
      <c r="L31" s="130">
        <v>0</v>
      </c>
    </row>
    <row r="32" spans="1:12" ht="12" customHeight="1">
      <c r="A32" s="182"/>
      <c r="B32" s="183"/>
      <c r="C32" s="183"/>
      <c r="D32" s="184"/>
      <c r="E32" s="18" t="s">
        <v>63</v>
      </c>
      <c r="F32" s="16">
        <f>SUM(F26:F31)</f>
        <v>4000</v>
      </c>
      <c r="G32" s="17">
        <f>SUM(G26:G31)</f>
        <v>9700</v>
      </c>
      <c r="H32" s="15"/>
      <c r="I32" s="15"/>
      <c r="J32" s="15"/>
      <c r="L32" s="134">
        <f>SUM(L26:L31)</f>
        <v>23000</v>
      </c>
    </row>
    <row r="33" spans="1:12" ht="12" customHeight="1">
      <c r="A33" s="47"/>
      <c r="B33" s="96"/>
      <c r="C33" s="96"/>
      <c r="D33" s="96"/>
      <c r="E33" s="95"/>
      <c r="L33" s="105"/>
    </row>
    <row r="34" spans="1:12" ht="12" customHeight="1">
      <c r="A34" s="39" t="s">
        <v>62</v>
      </c>
      <c r="B34" s="40" t="s">
        <v>61</v>
      </c>
      <c r="C34" s="38"/>
      <c r="D34" s="37"/>
      <c r="E34" s="82" t="s">
        <v>59</v>
      </c>
      <c r="F34" s="23">
        <v>1800</v>
      </c>
      <c r="G34" s="24">
        <v>2300</v>
      </c>
      <c r="H34" s="22"/>
      <c r="I34" s="22"/>
      <c r="J34" s="22"/>
      <c r="L34" s="23">
        <v>2500</v>
      </c>
    </row>
    <row r="35" spans="1:12" ht="12" customHeight="1">
      <c r="A35" s="141" t="s">
        <v>62</v>
      </c>
      <c r="B35" s="40" t="s">
        <v>61</v>
      </c>
      <c r="C35" s="38"/>
      <c r="D35" s="37"/>
      <c r="E35" s="28" t="s">
        <v>20</v>
      </c>
      <c r="F35" s="23"/>
      <c r="G35" s="24"/>
      <c r="H35" s="22"/>
      <c r="I35" s="22"/>
      <c r="J35" s="22"/>
      <c r="L35" s="130"/>
    </row>
    <row r="36" spans="1:12" ht="12" customHeight="1">
      <c r="A36" s="41" t="s">
        <v>62</v>
      </c>
      <c r="B36" s="40" t="s">
        <v>61</v>
      </c>
      <c r="C36" s="38"/>
      <c r="D36" s="37"/>
      <c r="E36" s="28" t="s">
        <v>19</v>
      </c>
      <c r="F36" s="23">
        <v>200</v>
      </c>
      <c r="G36" s="24">
        <v>230</v>
      </c>
      <c r="H36" s="22"/>
      <c r="I36" s="22"/>
      <c r="J36" s="22"/>
      <c r="L36" s="130">
        <v>250</v>
      </c>
    </row>
    <row r="37" spans="1:12" ht="12" customHeight="1">
      <c r="A37" s="41" t="s">
        <v>62</v>
      </c>
      <c r="B37" s="40" t="s">
        <v>61</v>
      </c>
      <c r="C37" s="38"/>
      <c r="D37" s="37"/>
      <c r="E37" s="28" t="s">
        <v>5</v>
      </c>
      <c r="F37" s="23">
        <v>2000</v>
      </c>
      <c r="G37" s="24">
        <v>500</v>
      </c>
      <c r="H37" s="22"/>
      <c r="I37" s="22"/>
      <c r="J37" s="22"/>
      <c r="L37" s="130">
        <v>1000</v>
      </c>
    </row>
    <row r="38" spans="1:12" ht="12" customHeight="1">
      <c r="A38" s="41"/>
      <c r="B38" s="148"/>
      <c r="C38" s="149"/>
      <c r="D38" s="150"/>
      <c r="E38" s="79" t="s">
        <v>90</v>
      </c>
      <c r="F38" s="23">
        <v>0</v>
      </c>
      <c r="G38" s="24">
        <v>2500</v>
      </c>
      <c r="H38" s="22"/>
      <c r="I38" s="22"/>
      <c r="J38" s="22"/>
      <c r="L38" s="130">
        <v>2000</v>
      </c>
    </row>
    <row r="39" spans="1:12" ht="12" customHeight="1">
      <c r="A39" s="41" t="s">
        <v>62</v>
      </c>
      <c r="B39" s="40" t="s">
        <v>61</v>
      </c>
      <c r="C39" s="38"/>
      <c r="D39" s="37"/>
      <c r="E39" s="79" t="s">
        <v>36</v>
      </c>
      <c r="F39" s="23">
        <v>0</v>
      </c>
      <c r="G39" s="24">
        <v>2500</v>
      </c>
      <c r="H39" s="22"/>
      <c r="I39" s="22"/>
      <c r="J39" s="22"/>
      <c r="L39" s="130">
        <v>0</v>
      </c>
    </row>
    <row r="40" spans="1:12" ht="12" customHeight="1">
      <c r="A40" s="39"/>
      <c r="B40" s="38"/>
      <c r="C40" s="38"/>
      <c r="D40" s="37"/>
      <c r="E40" s="18" t="s">
        <v>60</v>
      </c>
      <c r="F40" s="16">
        <f>SUM(F34:F39)</f>
        <v>4000</v>
      </c>
      <c r="G40" s="17">
        <f>SUM(G34:G39)</f>
        <v>8030</v>
      </c>
      <c r="H40" s="15"/>
      <c r="I40" s="15"/>
      <c r="J40" s="15"/>
      <c r="L40" s="135">
        <f>SUM(L34:L39)</f>
        <v>5750</v>
      </c>
    </row>
    <row r="41" spans="1:12" ht="12" customHeight="1">
      <c r="A41" s="36"/>
      <c r="B41" s="35"/>
      <c r="C41" s="35"/>
      <c r="D41" s="35"/>
      <c r="E41" s="74"/>
      <c r="F41" s="14"/>
      <c r="L41" s="105"/>
    </row>
    <row r="42" spans="1:12" ht="12" customHeight="1">
      <c r="A42" s="39" t="s">
        <v>58</v>
      </c>
      <c r="B42" s="40" t="s">
        <v>57</v>
      </c>
      <c r="C42" s="38"/>
      <c r="D42" s="37"/>
      <c r="E42" s="28" t="s">
        <v>20</v>
      </c>
      <c r="F42" s="23">
        <v>630</v>
      </c>
      <c r="G42" s="24">
        <v>0</v>
      </c>
      <c r="H42" s="22"/>
      <c r="I42" s="22"/>
      <c r="J42" s="22"/>
      <c r="L42" s="23">
        <v>1500</v>
      </c>
    </row>
    <row r="43" spans="1:12" ht="12" customHeight="1">
      <c r="A43" s="39" t="s">
        <v>58</v>
      </c>
      <c r="B43" s="40" t="s">
        <v>57</v>
      </c>
      <c r="C43" s="38"/>
      <c r="D43" s="37"/>
      <c r="E43" s="25" t="s">
        <v>19</v>
      </c>
      <c r="F43" s="23">
        <v>70</v>
      </c>
      <c r="G43" s="24">
        <v>120</v>
      </c>
      <c r="H43" s="22"/>
      <c r="I43" s="22"/>
      <c r="J43" s="22"/>
      <c r="L43" s="23">
        <v>150</v>
      </c>
    </row>
    <row r="44" spans="1:12" ht="12" customHeight="1">
      <c r="A44" s="41" t="s">
        <v>58</v>
      </c>
      <c r="B44" s="40" t="s">
        <v>57</v>
      </c>
      <c r="C44" s="38"/>
      <c r="D44" s="37"/>
      <c r="E44" s="28" t="s">
        <v>5</v>
      </c>
      <c r="F44" s="23">
        <v>1000</v>
      </c>
      <c r="G44" s="24">
        <v>2000</v>
      </c>
      <c r="H44" s="22"/>
      <c r="I44" s="22"/>
      <c r="J44" s="22"/>
      <c r="L44" s="23">
        <v>6650</v>
      </c>
    </row>
    <row r="45" spans="1:12" ht="12" customHeight="1">
      <c r="A45" s="41" t="s">
        <v>58</v>
      </c>
      <c r="B45" s="40" t="s">
        <v>57</v>
      </c>
      <c r="C45" s="38"/>
      <c r="D45" s="37"/>
      <c r="E45" s="79" t="s">
        <v>90</v>
      </c>
      <c r="F45" s="23">
        <v>6500</v>
      </c>
      <c r="G45" s="24">
        <v>7000</v>
      </c>
      <c r="H45" s="22"/>
      <c r="I45" s="22"/>
      <c r="J45" s="22"/>
      <c r="L45" s="23">
        <v>7000</v>
      </c>
    </row>
    <row r="46" spans="1:12" ht="12" customHeight="1">
      <c r="A46" s="113"/>
      <c r="B46" s="38"/>
      <c r="C46" s="38"/>
      <c r="D46" s="37"/>
      <c r="E46" s="79" t="s">
        <v>36</v>
      </c>
      <c r="F46" s="23"/>
      <c r="G46" s="24"/>
      <c r="H46" s="22"/>
      <c r="I46" s="22"/>
      <c r="J46" s="22"/>
      <c r="L46" s="132">
        <v>0</v>
      </c>
    </row>
    <row r="47" spans="1:12" ht="12" customHeight="1">
      <c r="A47" s="39"/>
      <c r="B47" s="38"/>
      <c r="C47" s="38"/>
      <c r="D47" s="37"/>
      <c r="E47" s="18" t="s">
        <v>56</v>
      </c>
      <c r="F47" s="16">
        <f>SUM(F42:F45)</f>
        <v>8200</v>
      </c>
      <c r="G47" s="17">
        <f>SUM(G42:G45)</f>
        <v>9120</v>
      </c>
      <c r="H47" s="15"/>
      <c r="I47" s="15"/>
      <c r="J47" s="15"/>
      <c r="L47" s="134">
        <f>SUM(L42:L46)</f>
        <v>15300</v>
      </c>
    </row>
    <row r="48" spans="1:12" ht="12" customHeight="1">
      <c r="A48" s="36"/>
      <c r="B48" s="35"/>
      <c r="C48" s="35"/>
      <c r="D48" s="35"/>
      <c r="E48" s="35"/>
      <c r="F48" s="14"/>
      <c r="L48" s="105"/>
    </row>
    <row r="49" spans="1:12" ht="12" customHeight="1">
      <c r="A49" s="107" t="s">
        <v>55</v>
      </c>
      <c r="B49" s="90" t="s">
        <v>54</v>
      </c>
      <c r="C49" s="94"/>
      <c r="D49" s="93"/>
      <c r="E49" s="82" t="s">
        <v>59</v>
      </c>
      <c r="F49" s="23">
        <v>0</v>
      </c>
      <c r="G49" s="24">
        <v>1200</v>
      </c>
      <c r="H49" s="22"/>
      <c r="I49" s="22"/>
      <c r="J49" s="22"/>
      <c r="L49" s="23"/>
    </row>
    <row r="50" spans="1:12" ht="12" customHeight="1">
      <c r="A50" s="39" t="s">
        <v>55</v>
      </c>
      <c r="B50" s="90" t="s">
        <v>54</v>
      </c>
      <c r="C50" s="94"/>
      <c r="D50" s="93"/>
      <c r="E50" s="28" t="s">
        <v>20</v>
      </c>
      <c r="F50" s="23"/>
      <c r="G50" s="24">
        <v>1200</v>
      </c>
      <c r="H50" s="22"/>
      <c r="I50" s="22"/>
      <c r="J50" s="22"/>
      <c r="L50" s="130">
        <v>0</v>
      </c>
    </row>
    <row r="51" spans="1:12" ht="12" customHeight="1">
      <c r="A51" s="39" t="s">
        <v>55</v>
      </c>
      <c r="B51" s="90" t="s">
        <v>54</v>
      </c>
      <c r="C51" s="38"/>
      <c r="D51" s="37"/>
      <c r="E51" s="25" t="s">
        <v>19</v>
      </c>
      <c r="F51" s="23"/>
      <c r="G51" s="24">
        <v>100</v>
      </c>
      <c r="H51" s="22"/>
      <c r="I51" s="22"/>
      <c r="J51" s="22"/>
      <c r="L51" s="130">
        <v>0</v>
      </c>
    </row>
    <row r="52" spans="1:12" ht="12" customHeight="1">
      <c r="A52" s="39" t="s">
        <v>55</v>
      </c>
      <c r="B52" s="90" t="s">
        <v>54</v>
      </c>
      <c r="C52" s="92"/>
      <c r="D52" s="91"/>
      <c r="E52" s="28" t="s">
        <v>5</v>
      </c>
      <c r="F52" s="23"/>
      <c r="G52" s="24">
        <v>2000</v>
      </c>
      <c r="H52" s="22"/>
      <c r="I52" s="22"/>
      <c r="J52" s="22"/>
      <c r="L52" s="130">
        <v>5550</v>
      </c>
    </row>
    <row r="53" spans="1:12" ht="12" customHeight="1">
      <c r="A53" s="39" t="s">
        <v>55</v>
      </c>
      <c r="B53" s="90" t="s">
        <v>54</v>
      </c>
      <c r="C53" s="92"/>
      <c r="D53" s="91"/>
      <c r="E53" s="79" t="s">
        <v>90</v>
      </c>
      <c r="F53" s="23"/>
      <c r="G53" s="24">
        <v>5000</v>
      </c>
      <c r="H53" s="22"/>
      <c r="I53" s="22"/>
      <c r="J53" s="22"/>
      <c r="L53" s="130">
        <v>6000</v>
      </c>
    </row>
    <row r="54" spans="1:12" ht="12" customHeight="1">
      <c r="A54" s="115"/>
      <c r="B54" s="94"/>
      <c r="C54" s="92"/>
      <c r="D54" s="91"/>
      <c r="E54" s="79" t="s">
        <v>36</v>
      </c>
      <c r="F54" s="23"/>
      <c r="G54" s="24"/>
      <c r="H54" s="22"/>
      <c r="I54" s="22"/>
      <c r="J54" s="22"/>
      <c r="L54" s="130">
        <v>26000</v>
      </c>
    </row>
    <row r="55" spans="1:12" ht="12" customHeight="1">
      <c r="A55" s="39"/>
      <c r="B55" s="38"/>
      <c r="C55" s="38"/>
      <c r="D55" s="37"/>
      <c r="E55" s="18" t="s">
        <v>53</v>
      </c>
      <c r="F55" s="16">
        <f>SUM(F50:F53)</f>
        <v>0</v>
      </c>
      <c r="G55" s="17">
        <f>SUM(G50:G53)</f>
        <v>8300</v>
      </c>
      <c r="H55" s="15"/>
      <c r="I55" s="15"/>
      <c r="J55" s="15"/>
      <c r="L55" s="134">
        <f>SUM(L49:L54)</f>
        <v>37550</v>
      </c>
    </row>
    <row r="56" spans="1:12" ht="12" customHeight="1">
      <c r="A56" s="36"/>
      <c r="B56" s="35"/>
      <c r="C56" s="35"/>
      <c r="D56" s="35"/>
      <c r="E56" s="10"/>
      <c r="F56" s="14"/>
      <c r="L56" s="105"/>
    </row>
    <row r="57" spans="1:12" ht="12" customHeight="1">
      <c r="A57" s="41" t="s">
        <v>52</v>
      </c>
      <c r="B57" s="40" t="s">
        <v>51</v>
      </c>
      <c r="C57" s="38"/>
      <c r="D57" s="37"/>
      <c r="E57" s="28" t="s">
        <v>18</v>
      </c>
      <c r="F57" s="23"/>
      <c r="G57" s="24">
        <v>4000</v>
      </c>
      <c r="H57" s="22"/>
      <c r="I57" s="22"/>
      <c r="J57" s="22"/>
      <c r="L57" s="23">
        <v>2000</v>
      </c>
    </row>
    <row r="58" spans="1:12" ht="12" customHeight="1">
      <c r="A58" s="41" t="s">
        <v>52</v>
      </c>
      <c r="B58" s="145" t="s">
        <v>51</v>
      </c>
      <c r="C58" s="38"/>
      <c r="D58" s="37"/>
      <c r="E58" s="28" t="s">
        <v>20</v>
      </c>
      <c r="F58" s="23"/>
      <c r="G58" s="24"/>
      <c r="H58" s="22"/>
      <c r="I58" s="22"/>
      <c r="J58" s="22"/>
      <c r="L58" s="130">
        <v>9500</v>
      </c>
    </row>
    <row r="59" spans="1:12" ht="12" customHeight="1">
      <c r="A59" s="39" t="s">
        <v>52</v>
      </c>
      <c r="B59" s="40" t="s">
        <v>51</v>
      </c>
      <c r="C59" s="38"/>
      <c r="D59" s="37"/>
      <c r="E59" s="25" t="s">
        <v>19</v>
      </c>
      <c r="F59" s="23"/>
      <c r="G59" s="24">
        <v>400</v>
      </c>
      <c r="H59" s="22"/>
      <c r="I59" s="22"/>
      <c r="J59" s="22"/>
      <c r="L59" s="130">
        <v>700</v>
      </c>
    </row>
    <row r="60" spans="1:12" ht="12" customHeight="1">
      <c r="A60" s="41" t="s">
        <v>52</v>
      </c>
      <c r="B60" s="40" t="s">
        <v>51</v>
      </c>
      <c r="C60" s="38"/>
      <c r="D60" s="37"/>
      <c r="E60" s="25" t="s">
        <v>5</v>
      </c>
      <c r="F60" s="23">
        <v>6500</v>
      </c>
      <c r="G60" s="24">
        <v>5000</v>
      </c>
      <c r="H60" s="22"/>
      <c r="I60" s="22"/>
      <c r="J60" s="22"/>
      <c r="L60" s="130">
        <v>5000</v>
      </c>
    </row>
    <row r="61" spans="1:12" ht="12" customHeight="1">
      <c r="A61" s="39" t="s">
        <v>52</v>
      </c>
      <c r="B61" s="40" t="s">
        <v>51</v>
      </c>
      <c r="C61" s="38"/>
      <c r="D61" s="37"/>
      <c r="E61" s="79" t="s">
        <v>90</v>
      </c>
      <c r="F61" s="23">
        <v>1700</v>
      </c>
      <c r="G61" s="24">
        <v>6000</v>
      </c>
      <c r="H61" s="22"/>
      <c r="I61" s="22"/>
      <c r="J61" s="22"/>
      <c r="L61" s="130">
        <v>6000</v>
      </c>
    </row>
    <row r="62" spans="1:12" ht="12" customHeight="1">
      <c r="A62" s="41" t="s">
        <v>52</v>
      </c>
      <c r="B62" s="40" t="s">
        <v>51</v>
      </c>
      <c r="C62" s="38"/>
      <c r="D62" s="37"/>
      <c r="E62" s="82" t="s">
        <v>36</v>
      </c>
      <c r="F62" s="23"/>
      <c r="G62" s="24">
        <v>10000</v>
      </c>
      <c r="H62" s="22"/>
      <c r="I62" s="22"/>
      <c r="J62" s="22"/>
      <c r="L62" s="130">
        <v>0</v>
      </c>
    </row>
    <row r="63" spans="1:12" ht="12" customHeight="1">
      <c r="A63" s="39"/>
      <c r="B63" s="38"/>
      <c r="C63" s="38"/>
      <c r="D63" s="37"/>
      <c r="E63" s="18" t="s">
        <v>50</v>
      </c>
      <c r="F63" s="16">
        <f>SUM(F57:F62)</f>
        <v>8200</v>
      </c>
      <c r="G63" s="17">
        <f>SUM(G57:G62)</f>
        <v>25400</v>
      </c>
      <c r="H63" s="15"/>
      <c r="I63" s="15"/>
      <c r="J63" s="15"/>
      <c r="L63" s="134">
        <f>SUM(L57:L62)</f>
        <v>23200</v>
      </c>
    </row>
    <row r="64" spans="1:12" ht="12" customHeight="1" thickBot="1">
      <c r="A64" s="36"/>
      <c r="B64" s="35"/>
      <c r="C64" s="35"/>
      <c r="D64" s="35"/>
      <c r="E64" s="35"/>
      <c r="F64" s="14"/>
      <c r="L64" s="105"/>
    </row>
    <row r="65" spans="1:13" ht="12" customHeight="1" thickBot="1">
      <c r="A65" s="36"/>
      <c r="B65" s="35"/>
      <c r="C65" s="35"/>
      <c r="D65" s="35"/>
      <c r="E65" s="88" t="s">
        <v>49</v>
      </c>
      <c r="F65" s="6">
        <f>SUM(F12+F19+F24+F32+F40+F47+F55+F63)</f>
        <v>50050</v>
      </c>
      <c r="G65" s="6">
        <f>SUM(G12+G19+G24+G32+G40+G47+G55+G63)</f>
        <v>135650</v>
      </c>
      <c r="H65" s="87"/>
      <c r="I65" s="87"/>
      <c r="J65" s="87"/>
      <c r="L65" s="136">
        <f>SUM(L63+L55+L47+L40+L32+L24+L19+L12)</f>
        <v>126288</v>
      </c>
    </row>
    <row r="66" spans="1:13" ht="12" customHeight="1">
      <c r="A66" s="36"/>
      <c r="B66" s="35"/>
      <c r="C66" s="35"/>
      <c r="D66" s="35"/>
      <c r="E66" s="35"/>
      <c r="F66" s="9"/>
      <c r="L66" s="105"/>
    </row>
    <row r="67" spans="1:13" ht="12" customHeight="1">
      <c r="A67" s="36"/>
      <c r="B67" s="35"/>
      <c r="C67" s="35"/>
      <c r="D67" s="35"/>
      <c r="E67" s="35"/>
      <c r="F67" s="9"/>
      <c r="L67" s="105"/>
    </row>
    <row r="68" spans="1:13" ht="12" customHeight="1">
      <c r="A68" s="36"/>
      <c r="B68" s="35"/>
      <c r="C68" s="35"/>
      <c r="D68" s="35"/>
      <c r="E68" s="35"/>
      <c r="F68" s="14"/>
      <c r="L68" s="105"/>
    </row>
    <row r="69" spans="1:13" ht="12" customHeight="1">
      <c r="A69" s="185" t="s">
        <v>48</v>
      </c>
      <c r="B69" s="185"/>
      <c r="C69" s="185"/>
      <c r="D69" s="185"/>
      <c r="E69" s="86"/>
      <c r="F69" s="65"/>
      <c r="G69" s="85"/>
      <c r="H69" s="49"/>
      <c r="I69" s="49"/>
      <c r="J69" s="49"/>
      <c r="L69" s="129"/>
    </row>
    <row r="70" spans="1:13" ht="12" customHeight="1">
      <c r="A70" s="39" t="s">
        <v>46</v>
      </c>
      <c r="B70" s="40" t="s">
        <v>81</v>
      </c>
      <c r="C70" s="38"/>
      <c r="D70" s="37"/>
      <c r="E70" s="82" t="s">
        <v>18</v>
      </c>
      <c r="F70" s="23">
        <v>0</v>
      </c>
      <c r="G70" s="24">
        <v>12000</v>
      </c>
      <c r="H70" s="15"/>
      <c r="I70" s="15"/>
      <c r="J70" s="15"/>
      <c r="L70" s="23">
        <v>0</v>
      </c>
    </row>
    <row r="71" spans="1:13" ht="12" customHeight="1">
      <c r="A71" s="84" t="s">
        <v>46</v>
      </c>
      <c r="B71" s="40" t="s">
        <v>45</v>
      </c>
      <c r="C71" s="38"/>
      <c r="D71" s="37"/>
      <c r="E71" s="82" t="s">
        <v>47</v>
      </c>
      <c r="F71" s="23">
        <v>240</v>
      </c>
      <c r="G71" s="24">
        <f>1280+300</f>
        <v>1580</v>
      </c>
      <c r="H71" s="22"/>
      <c r="I71" s="22"/>
      <c r="J71" s="22"/>
      <c r="L71" s="130">
        <v>0</v>
      </c>
    </row>
    <row r="72" spans="1:13" ht="12" customHeight="1">
      <c r="A72" s="39" t="s">
        <v>46</v>
      </c>
      <c r="B72" s="40" t="s">
        <v>45</v>
      </c>
      <c r="C72" s="38"/>
      <c r="D72" s="37"/>
      <c r="E72" s="82" t="s">
        <v>12</v>
      </c>
      <c r="F72" s="23">
        <v>12000</v>
      </c>
      <c r="G72" s="24">
        <v>16000</v>
      </c>
      <c r="H72" s="22"/>
      <c r="I72" s="22"/>
      <c r="J72" s="22"/>
      <c r="L72" s="130">
        <v>0</v>
      </c>
    </row>
    <row r="73" spans="1:13" ht="12" customHeight="1">
      <c r="A73" s="84" t="s">
        <v>46</v>
      </c>
      <c r="B73" s="40" t="s">
        <v>45</v>
      </c>
      <c r="C73" s="38"/>
      <c r="D73" s="37"/>
      <c r="E73" s="82" t="s">
        <v>47</v>
      </c>
      <c r="F73" s="23">
        <v>240</v>
      </c>
      <c r="G73" s="24">
        <f>1280+300</f>
        <v>1580</v>
      </c>
      <c r="H73" s="22"/>
      <c r="I73" s="22"/>
      <c r="J73" s="22"/>
      <c r="L73" s="130">
        <v>0</v>
      </c>
    </row>
    <row r="74" spans="1:13" ht="12" customHeight="1">
      <c r="A74" s="84" t="s">
        <v>46</v>
      </c>
      <c r="B74" s="40" t="s">
        <v>45</v>
      </c>
      <c r="C74" s="38"/>
      <c r="D74" s="37"/>
      <c r="E74" s="28" t="s">
        <v>5</v>
      </c>
      <c r="F74" s="23">
        <v>0</v>
      </c>
      <c r="G74" s="24">
        <v>1000</v>
      </c>
      <c r="H74" s="22"/>
      <c r="I74" s="22"/>
      <c r="J74" s="22"/>
      <c r="L74" s="130">
        <v>0</v>
      </c>
    </row>
    <row r="75" spans="1:13" ht="12" customHeight="1">
      <c r="A75" s="84"/>
      <c r="B75" s="38"/>
      <c r="C75" s="38"/>
      <c r="D75" s="37"/>
      <c r="E75" s="79" t="s">
        <v>90</v>
      </c>
      <c r="F75" s="23"/>
      <c r="G75" s="24"/>
      <c r="H75" s="22"/>
      <c r="I75" s="22"/>
      <c r="J75" s="22"/>
      <c r="L75" s="130">
        <v>2600</v>
      </c>
    </row>
    <row r="76" spans="1:13" ht="12" customHeight="1">
      <c r="A76" s="39"/>
      <c r="B76" s="38"/>
      <c r="C76" s="38"/>
      <c r="D76" s="37"/>
      <c r="E76" s="18" t="s">
        <v>44</v>
      </c>
      <c r="F76" s="16">
        <f>SUM(F70:F74)</f>
        <v>12480</v>
      </c>
      <c r="G76" s="17">
        <f>SUM(G70:G74)</f>
        <v>32160</v>
      </c>
      <c r="H76" s="15"/>
      <c r="I76" s="15"/>
      <c r="J76" s="15"/>
      <c r="L76" s="134">
        <f>SUM(L70:L75)</f>
        <v>2600</v>
      </c>
      <c r="M76" s="1" t="s">
        <v>113</v>
      </c>
    </row>
    <row r="77" spans="1:13" ht="12" customHeight="1">
      <c r="A77" s="36"/>
      <c r="B77" s="35"/>
      <c r="C77" s="35"/>
      <c r="D77" s="35"/>
      <c r="E77" s="74"/>
      <c r="F77" s="83"/>
      <c r="G77" s="68"/>
      <c r="L77" s="105"/>
    </row>
    <row r="78" spans="1:13" ht="12" customHeight="1">
      <c r="A78" s="41" t="s">
        <v>43</v>
      </c>
      <c r="B78" s="40" t="s">
        <v>82</v>
      </c>
      <c r="C78" s="38"/>
      <c r="D78" s="37"/>
      <c r="E78" s="82" t="s">
        <v>39</v>
      </c>
      <c r="F78" s="23">
        <v>10000</v>
      </c>
      <c r="G78" s="24">
        <v>10000</v>
      </c>
      <c r="H78" s="22"/>
      <c r="I78" s="22"/>
      <c r="J78" s="22"/>
      <c r="L78" s="23">
        <v>5000</v>
      </c>
    </row>
    <row r="79" spans="1:13" ht="12" customHeight="1">
      <c r="A79" s="41"/>
      <c r="B79" s="151"/>
      <c r="C79" s="152"/>
      <c r="D79" s="153"/>
      <c r="E79" s="82" t="s">
        <v>12</v>
      </c>
      <c r="F79" s="23"/>
      <c r="G79" s="24"/>
      <c r="H79" s="22"/>
      <c r="I79" s="22"/>
      <c r="J79" s="22"/>
      <c r="L79" s="130">
        <v>0</v>
      </c>
    </row>
    <row r="80" spans="1:13" ht="12" customHeight="1">
      <c r="A80" s="41" t="s">
        <v>43</v>
      </c>
      <c r="B80" s="40" t="s">
        <v>42</v>
      </c>
      <c r="C80" s="38"/>
      <c r="D80" s="37"/>
      <c r="E80" s="82" t="s">
        <v>47</v>
      </c>
      <c r="F80" s="23">
        <v>951</v>
      </c>
      <c r="G80" s="24">
        <v>950</v>
      </c>
      <c r="H80" s="22"/>
      <c r="I80" s="22"/>
      <c r="J80" s="22"/>
      <c r="L80" s="130">
        <v>500</v>
      </c>
    </row>
    <row r="81" spans="1:12" ht="12" customHeight="1">
      <c r="A81" s="41" t="s">
        <v>43</v>
      </c>
      <c r="B81" s="40" t="s">
        <v>42</v>
      </c>
      <c r="C81" s="38"/>
      <c r="D81" s="37"/>
      <c r="E81" s="28" t="s">
        <v>5</v>
      </c>
      <c r="F81" s="23">
        <v>0</v>
      </c>
      <c r="G81" s="24">
        <v>2000</v>
      </c>
      <c r="H81" s="22"/>
      <c r="I81" s="22"/>
      <c r="J81" s="22"/>
      <c r="L81" s="130">
        <v>800</v>
      </c>
    </row>
    <row r="82" spans="1:12" ht="12" customHeight="1">
      <c r="A82" s="41" t="s">
        <v>43</v>
      </c>
      <c r="B82" s="145" t="s">
        <v>42</v>
      </c>
      <c r="C82" s="38"/>
      <c r="D82" s="37"/>
      <c r="E82" s="79" t="s">
        <v>90</v>
      </c>
      <c r="F82" s="23"/>
      <c r="G82" s="24"/>
      <c r="H82" s="22"/>
      <c r="I82" s="22"/>
      <c r="J82" s="22"/>
      <c r="L82" s="130">
        <v>2200</v>
      </c>
    </row>
    <row r="83" spans="1:12" ht="12" customHeight="1">
      <c r="A83" s="39"/>
      <c r="B83" s="38"/>
      <c r="C83" s="38"/>
      <c r="D83" s="37"/>
      <c r="E83" s="18" t="s">
        <v>41</v>
      </c>
      <c r="F83" s="16">
        <f>SUM(F78:F81)</f>
        <v>10951</v>
      </c>
      <c r="G83" s="17">
        <f>SUM(G78:G81)</f>
        <v>12950</v>
      </c>
      <c r="H83" s="15"/>
      <c r="I83" s="15"/>
      <c r="J83" s="15"/>
      <c r="L83" s="134">
        <f>SUM(L78:L82)</f>
        <v>8500</v>
      </c>
    </row>
    <row r="84" spans="1:12" ht="12" customHeight="1">
      <c r="A84" s="36"/>
      <c r="B84" s="35"/>
      <c r="C84" s="35"/>
      <c r="D84" s="35"/>
      <c r="E84" s="74"/>
      <c r="F84" s="83"/>
      <c r="G84" s="68"/>
      <c r="L84" s="105"/>
    </row>
    <row r="85" spans="1:12" ht="12" customHeight="1">
      <c r="A85" s="39" t="s">
        <v>40</v>
      </c>
      <c r="B85" s="40" t="s">
        <v>105</v>
      </c>
      <c r="C85" s="38"/>
      <c r="D85" s="37"/>
      <c r="E85" s="82" t="s">
        <v>39</v>
      </c>
      <c r="F85" s="23">
        <v>0</v>
      </c>
      <c r="G85" s="24">
        <v>9000</v>
      </c>
      <c r="H85" s="22"/>
      <c r="I85" s="22"/>
      <c r="J85" s="22"/>
      <c r="L85" s="23" t="s">
        <v>95</v>
      </c>
    </row>
    <row r="86" spans="1:12" ht="12" customHeight="1">
      <c r="A86" s="106" t="s">
        <v>40</v>
      </c>
      <c r="B86" s="142" t="s">
        <v>105</v>
      </c>
      <c r="C86" s="143"/>
      <c r="D86" s="37"/>
      <c r="E86" s="28" t="s">
        <v>19</v>
      </c>
      <c r="F86" s="23"/>
      <c r="G86" s="24"/>
      <c r="H86" s="22"/>
      <c r="I86" s="22"/>
      <c r="J86" s="22"/>
      <c r="L86" s="130" t="s">
        <v>96</v>
      </c>
    </row>
    <row r="87" spans="1:12" ht="12" customHeight="1">
      <c r="A87" s="106" t="s">
        <v>106</v>
      </c>
      <c r="B87" s="142" t="s">
        <v>105</v>
      </c>
      <c r="C87" s="143"/>
      <c r="D87" s="37"/>
      <c r="E87" s="80" t="s">
        <v>89</v>
      </c>
      <c r="F87" s="23"/>
      <c r="G87" s="24"/>
      <c r="H87" s="22"/>
      <c r="I87" s="22"/>
      <c r="J87" s="22"/>
      <c r="L87" s="130"/>
    </row>
    <row r="88" spans="1:12" ht="12" customHeight="1">
      <c r="A88" s="39" t="s">
        <v>40</v>
      </c>
      <c r="B88" s="142" t="s">
        <v>105</v>
      </c>
      <c r="C88" s="143"/>
      <c r="D88" s="37"/>
      <c r="E88" s="80" t="s">
        <v>47</v>
      </c>
      <c r="F88" s="23">
        <v>0</v>
      </c>
      <c r="G88" s="24">
        <v>1200</v>
      </c>
      <c r="H88" s="22"/>
      <c r="I88" s="22"/>
      <c r="J88" s="22"/>
      <c r="L88" s="130"/>
    </row>
    <row r="89" spans="1:12" ht="12" customHeight="1">
      <c r="A89" s="39" t="s">
        <v>40</v>
      </c>
      <c r="B89" s="142" t="s">
        <v>105</v>
      </c>
      <c r="C89" s="143"/>
      <c r="D89" s="37"/>
      <c r="E89" s="28" t="s">
        <v>5</v>
      </c>
      <c r="F89" s="23">
        <v>0</v>
      </c>
      <c r="G89" s="24">
        <v>4000</v>
      </c>
      <c r="H89" s="22"/>
      <c r="I89" s="22"/>
      <c r="J89" s="22"/>
      <c r="L89" s="130">
        <v>0</v>
      </c>
    </row>
    <row r="90" spans="1:12" ht="12" customHeight="1">
      <c r="A90" s="146" t="s">
        <v>40</v>
      </c>
      <c r="B90" s="145" t="s">
        <v>105</v>
      </c>
      <c r="C90" s="143"/>
      <c r="D90" s="144"/>
      <c r="E90" s="79" t="s">
        <v>90</v>
      </c>
      <c r="F90" s="23"/>
      <c r="G90" s="24"/>
      <c r="H90" s="22"/>
      <c r="I90" s="22"/>
      <c r="J90" s="22"/>
      <c r="L90" s="130">
        <v>2500</v>
      </c>
    </row>
    <row r="91" spans="1:12" ht="12" customHeight="1">
      <c r="A91" s="39" t="s">
        <v>40</v>
      </c>
      <c r="B91" s="142" t="s">
        <v>105</v>
      </c>
      <c r="C91" s="143"/>
      <c r="D91" s="37"/>
      <c r="E91" s="79" t="s">
        <v>36</v>
      </c>
      <c r="F91" s="23">
        <v>0</v>
      </c>
      <c r="G91" s="24">
        <v>1500</v>
      </c>
      <c r="H91" s="22"/>
      <c r="I91" s="22"/>
      <c r="J91" s="22"/>
      <c r="L91" s="130">
        <v>0</v>
      </c>
    </row>
    <row r="92" spans="1:12" ht="12" customHeight="1">
      <c r="A92" s="39"/>
      <c r="B92" s="38"/>
      <c r="C92" s="38"/>
      <c r="D92" s="37"/>
      <c r="E92" s="18" t="s">
        <v>104</v>
      </c>
      <c r="F92" s="16">
        <f>SUM(F89:F89)</f>
        <v>0</v>
      </c>
      <c r="G92" s="17">
        <f>SUM(G85:G91)</f>
        <v>15700</v>
      </c>
      <c r="H92" s="15"/>
      <c r="I92" s="15"/>
      <c r="J92" s="15"/>
      <c r="L92" s="135">
        <f>SUM(L85:L91)</f>
        <v>2500</v>
      </c>
    </row>
    <row r="93" spans="1:12" ht="12" customHeight="1">
      <c r="A93" s="36"/>
      <c r="B93" s="35"/>
      <c r="C93" s="35"/>
      <c r="D93" s="35"/>
      <c r="E93" s="74"/>
      <c r="F93" s="14"/>
      <c r="L93" s="105"/>
    </row>
    <row r="94" spans="1:12" ht="12" customHeight="1">
      <c r="A94" s="27" t="s">
        <v>38</v>
      </c>
      <c r="B94" s="26" t="s">
        <v>83</v>
      </c>
      <c r="C94" s="38"/>
      <c r="D94" s="38"/>
      <c r="E94" s="82" t="s">
        <v>39</v>
      </c>
      <c r="F94" s="81">
        <v>0</v>
      </c>
      <c r="G94" s="24">
        <v>50000</v>
      </c>
      <c r="H94" s="22"/>
      <c r="I94" s="22"/>
      <c r="J94" s="22"/>
      <c r="L94" s="131">
        <v>0</v>
      </c>
    </row>
    <row r="95" spans="1:12" ht="12" customHeight="1">
      <c r="A95" s="27" t="s">
        <v>38</v>
      </c>
      <c r="B95" s="26" t="s">
        <v>37</v>
      </c>
      <c r="C95" s="20"/>
      <c r="D95" s="20"/>
      <c r="E95" s="80" t="s">
        <v>47</v>
      </c>
      <c r="F95" s="78">
        <v>450</v>
      </c>
      <c r="G95" s="24">
        <f>5000+1500</f>
        <v>6500</v>
      </c>
      <c r="H95" s="22"/>
      <c r="I95" s="22"/>
      <c r="J95" s="22"/>
      <c r="L95" s="56">
        <v>0</v>
      </c>
    </row>
    <row r="96" spans="1:12" ht="12" customHeight="1">
      <c r="A96" s="27" t="s">
        <v>38</v>
      </c>
      <c r="B96" s="26" t="s">
        <v>37</v>
      </c>
      <c r="C96" s="20"/>
      <c r="D96" s="20"/>
      <c r="E96" s="80" t="s">
        <v>12</v>
      </c>
      <c r="F96" s="43">
        <v>19850</v>
      </c>
      <c r="G96" s="24">
        <v>35000</v>
      </c>
      <c r="H96" s="22"/>
      <c r="I96" s="22"/>
      <c r="J96" s="22"/>
      <c r="L96" s="56">
        <v>0</v>
      </c>
    </row>
    <row r="97" spans="1:13" ht="12" customHeight="1">
      <c r="A97" s="27" t="s">
        <v>38</v>
      </c>
      <c r="B97" s="26" t="s">
        <v>37</v>
      </c>
      <c r="C97" s="20"/>
      <c r="D97" s="20"/>
      <c r="E97" s="80" t="s">
        <v>10</v>
      </c>
      <c r="F97" s="78">
        <v>450</v>
      </c>
      <c r="G97" s="24">
        <f>5000+1500</f>
        <v>6500</v>
      </c>
      <c r="H97" s="22"/>
      <c r="I97" s="22"/>
      <c r="J97" s="22"/>
      <c r="L97" s="56">
        <v>0</v>
      </c>
    </row>
    <row r="98" spans="1:13" ht="12" customHeight="1">
      <c r="A98" s="27" t="s">
        <v>38</v>
      </c>
      <c r="B98" s="26" t="s">
        <v>37</v>
      </c>
      <c r="C98" s="20"/>
      <c r="D98" s="20"/>
      <c r="E98" s="28" t="s">
        <v>5</v>
      </c>
      <c r="F98" s="78">
        <v>0</v>
      </c>
      <c r="G98" s="24">
        <v>2000</v>
      </c>
      <c r="H98" s="22"/>
      <c r="I98" s="22"/>
      <c r="J98" s="22"/>
      <c r="L98" s="56">
        <v>0</v>
      </c>
    </row>
    <row r="99" spans="1:13" ht="12" customHeight="1">
      <c r="A99" s="27" t="s">
        <v>38</v>
      </c>
      <c r="B99" s="26" t="s">
        <v>37</v>
      </c>
      <c r="C99" s="20"/>
      <c r="D99" s="20"/>
      <c r="E99" s="79" t="s">
        <v>90</v>
      </c>
      <c r="F99" s="78">
        <v>1650</v>
      </c>
      <c r="G99" s="24">
        <v>4000</v>
      </c>
      <c r="H99" s="22"/>
      <c r="I99" s="22"/>
      <c r="J99" s="22"/>
      <c r="L99" s="56">
        <v>5000</v>
      </c>
    </row>
    <row r="100" spans="1:13" ht="12" customHeight="1">
      <c r="A100" s="27" t="s">
        <v>38</v>
      </c>
      <c r="B100" s="26" t="s">
        <v>37</v>
      </c>
      <c r="C100" s="20"/>
      <c r="D100" s="19"/>
      <c r="E100" s="79" t="s">
        <v>36</v>
      </c>
      <c r="F100" s="78">
        <v>0</v>
      </c>
      <c r="G100" s="24">
        <v>20000</v>
      </c>
      <c r="H100" s="22"/>
      <c r="I100" s="22"/>
      <c r="J100" s="22"/>
      <c r="L100" s="56">
        <v>0</v>
      </c>
    </row>
    <row r="101" spans="1:13" ht="12" customHeight="1">
      <c r="A101" s="21"/>
      <c r="B101" s="20"/>
      <c r="C101" s="20"/>
      <c r="D101" s="19"/>
      <c r="E101" s="18" t="s">
        <v>35</v>
      </c>
      <c r="F101" s="16">
        <f>SUM(F94:F100)</f>
        <v>22400</v>
      </c>
      <c r="G101" s="17">
        <f>SUM(G94:G100)</f>
        <v>124000</v>
      </c>
      <c r="H101" s="15"/>
      <c r="I101" s="15"/>
      <c r="J101" s="15"/>
      <c r="L101" s="135">
        <f>SUM(L94:L100)</f>
        <v>5000</v>
      </c>
      <c r="M101" s="1" t="s">
        <v>113</v>
      </c>
    </row>
    <row r="102" spans="1:13" ht="12" customHeight="1" thickBot="1">
      <c r="A102" s="36"/>
      <c r="B102" s="35"/>
      <c r="C102" s="35"/>
      <c r="D102" s="35"/>
      <c r="E102" s="74"/>
      <c r="F102" s="14"/>
      <c r="L102" s="105"/>
    </row>
    <row r="103" spans="1:13" ht="12" customHeight="1" thickBot="1">
      <c r="A103" s="36"/>
      <c r="B103" s="35"/>
      <c r="C103" s="35"/>
      <c r="D103" s="35"/>
      <c r="E103" s="13" t="s">
        <v>34</v>
      </c>
      <c r="F103" s="6">
        <f>SUM(F76+F83+F92+F101)</f>
        <v>45831</v>
      </c>
      <c r="G103" s="77">
        <f>SUM(G101+G92+G83+G76)</f>
        <v>184810</v>
      </c>
      <c r="H103" s="76"/>
      <c r="I103" s="76"/>
      <c r="J103" s="76"/>
      <c r="L103" s="137">
        <f>SUM(L101+L92+L83+L76)</f>
        <v>18600</v>
      </c>
    </row>
    <row r="104" spans="1:13" ht="12" customHeight="1">
      <c r="A104" s="185" t="s">
        <v>33</v>
      </c>
      <c r="B104" s="185"/>
      <c r="C104" s="185"/>
      <c r="D104" s="185"/>
      <c r="E104" s="75"/>
      <c r="F104" s="30"/>
      <c r="G104" s="31"/>
      <c r="H104" s="29"/>
      <c r="I104" s="29"/>
      <c r="J104" s="29"/>
      <c r="L104" s="133"/>
    </row>
    <row r="105" spans="1:13" ht="12" customHeight="1">
      <c r="A105" s="21" t="s">
        <v>32</v>
      </c>
      <c r="B105" s="73" t="s">
        <v>84</v>
      </c>
      <c r="C105" s="71"/>
      <c r="D105" s="70"/>
      <c r="E105" s="28" t="s">
        <v>20</v>
      </c>
      <c r="F105" s="23">
        <v>4550</v>
      </c>
      <c r="G105" s="24">
        <v>4550</v>
      </c>
      <c r="H105" s="22"/>
      <c r="I105" s="22"/>
      <c r="J105" s="22"/>
      <c r="L105" s="23">
        <v>5550</v>
      </c>
    </row>
    <row r="106" spans="1:13" ht="12" customHeight="1">
      <c r="A106" s="21" t="s">
        <v>32</v>
      </c>
      <c r="B106" s="73" t="s">
        <v>31</v>
      </c>
      <c r="C106" s="71"/>
      <c r="D106" s="70"/>
      <c r="E106" s="28" t="s">
        <v>19</v>
      </c>
      <c r="F106" s="23">
        <v>450</v>
      </c>
      <c r="G106" s="24">
        <v>450</v>
      </c>
      <c r="H106" s="22"/>
      <c r="I106" s="22"/>
      <c r="J106" s="22"/>
      <c r="L106" s="130">
        <v>550</v>
      </c>
    </row>
    <row r="107" spans="1:13" ht="12" customHeight="1">
      <c r="A107" s="21" t="s">
        <v>32</v>
      </c>
      <c r="B107" s="73" t="s">
        <v>31</v>
      </c>
      <c r="C107" s="71"/>
      <c r="D107" s="70"/>
      <c r="E107" s="28" t="s">
        <v>5</v>
      </c>
      <c r="F107" s="23"/>
      <c r="G107" s="24"/>
      <c r="H107" s="22"/>
      <c r="I107" s="22"/>
      <c r="J107" s="22"/>
      <c r="L107" s="130">
        <v>4000</v>
      </c>
    </row>
    <row r="108" spans="1:13" ht="12" customHeight="1">
      <c r="A108" s="21"/>
      <c r="B108" s="73"/>
      <c r="C108" s="71"/>
      <c r="D108" s="70"/>
      <c r="E108" s="79" t="s">
        <v>90</v>
      </c>
      <c r="F108" s="23"/>
      <c r="G108" s="24"/>
      <c r="H108" s="22"/>
      <c r="I108" s="22"/>
      <c r="J108" s="22"/>
      <c r="L108" s="130">
        <v>1000</v>
      </c>
    </row>
    <row r="109" spans="1:13" ht="12" customHeight="1">
      <c r="A109" s="21" t="s">
        <v>32</v>
      </c>
      <c r="B109" s="73" t="s">
        <v>84</v>
      </c>
      <c r="C109" s="71"/>
      <c r="D109" s="70"/>
      <c r="E109" s="79" t="s">
        <v>36</v>
      </c>
      <c r="F109" s="23">
        <v>450</v>
      </c>
      <c r="G109" s="24">
        <v>450</v>
      </c>
      <c r="H109" s="22"/>
      <c r="I109" s="22"/>
      <c r="J109" s="22"/>
      <c r="L109" s="130">
        <v>0</v>
      </c>
    </row>
    <row r="110" spans="1:13" ht="12" customHeight="1">
      <c r="A110" s="21"/>
      <c r="B110" s="71"/>
      <c r="C110" s="71"/>
      <c r="D110" s="70"/>
      <c r="E110" s="18" t="s">
        <v>30</v>
      </c>
      <c r="F110" s="16">
        <f>SUM(F105:F106)</f>
        <v>5000</v>
      </c>
      <c r="G110" s="17">
        <f>SUM(G105:G106)</f>
        <v>5000</v>
      </c>
      <c r="H110" s="15"/>
      <c r="I110" s="15"/>
      <c r="J110" s="15"/>
      <c r="L110" s="135">
        <f>SUM(L105:L109)</f>
        <v>11100</v>
      </c>
    </row>
    <row r="111" spans="1:13" ht="12" customHeight="1">
      <c r="A111" s="36"/>
      <c r="B111" s="35"/>
      <c r="C111" s="35"/>
      <c r="D111" s="35"/>
      <c r="E111" s="74"/>
      <c r="F111" s="14"/>
      <c r="L111" s="105"/>
    </row>
    <row r="112" spans="1:13" ht="12" customHeight="1">
      <c r="A112" s="27" t="s">
        <v>29</v>
      </c>
      <c r="B112" s="73" t="s">
        <v>85</v>
      </c>
      <c r="C112" s="71"/>
      <c r="D112" s="70"/>
      <c r="E112" s="28" t="s">
        <v>20</v>
      </c>
      <c r="F112" s="23">
        <v>5000</v>
      </c>
      <c r="G112" s="24">
        <v>2000</v>
      </c>
      <c r="H112" s="22"/>
      <c r="I112" s="22"/>
      <c r="J112" s="22"/>
      <c r="L112" s="23">
        <v>0</v>
      </c>
    </row>
    <row r="113" spans="1:12" ht="12" customHeight="1">
      <c r="A113" s="39" t="s">
        <v>29</v>
      </c>
      <c r="B113" s="73" t="s">
        <v>28</v>
      </c>
      <c r="C113" s="71"/>
      <c r="D113" s="70"/>
      <c r="E113" s="25" t="s">
        <v>19</v>
      </c>
      <c r="F113" s="23">
        <v>500</v>
      </c>
      <c r="G113" s="24">
        <v>200</v>
      </c>
      <c r="H113" s="22"/>
      <c r="I113" s="22"/>
      <c r="J113" s="22"/>
      <c r="L113" s="130">
        <v>0</v>
      </c>
    </row>
    <row r="114" spans="1:12" ht="12" customHeight="1">
      <c r="A114" s="39" t="s">
        <v>29</v>
      </c>
      <c r="B114" s="73" t="s">
        <v>28</v>
      </c>
      <c r="C114" s="71"/>
      <c r="D114" s="70"/>
      <c r="E114" s="28" t="s">
        <v>5</v>
      </c>
      <c r="F114" s="23">
        <v>0</v>
      </c>
      <c r="G114" s="24">
        <v>1800</v>
      </c>
      <c r="H114" s="22"/>
      <c r="I114" s="22"/>
      <c r="J114" s="22"/>
      <c r="L114" s="130">
        <v>0</v>
      </c>
    </row>
    <row r="115" spans="1:12" ht="12" customHeight="1">
      <c r="A115" s="107" t="s">
        <v>29</v>
      </c>
      <c r="B115" s="73" t="s">
        <v>28</v>
      </c>
      <c r="C115" s="71"/>
      <c r="D115" s="70"/>
      <c r="E115" s="79" t="s">
        <v>90</v>
      </c>
      <c r="F115" s="23"/>
      <c r="G115" s="24"/>
      <c r="H115" s="22"/>
      <c r="I115" s="22"/>
      <c r="J115" s="22"/>
      <c r="L115" s="130">
        <v>0</v>
      </c>
    </row>
    <row r="116" spans="1:12" ht="12" customHeight="1">
      <c r="A116" s="107" t="s">
        <v>29</v>
      </c>
      <c r="B116" s="73" t="s">
        <v>28</v>
      </c>
      <c r="C116" s="71"/>
      <c r="D116" s="70"/>
      <c r="E116" s="28" t="s">
        <v>36</v>
      </c>
      <c r="F116" s="23"/>
      <c r="G116" s="24"/>
      <c r="H116" s="22"/>
      <c r="I116" s="22"/>
      <c r="J116" s="22"/>
      <c r="L116" s="130">
        <v>0</v>
      </c>
    </row>
    <row r="117" spans="1:12" ht="12" customHeight="1">
      <c r="A117" s="21"/>
      <c r="B117" s="71"/>
      <c r="C117" s="71"/>
      <c r="D117" s="70"/>
      <c r="E117" s="18" t="s">
        <v>27</v>
      </c>
      <c r="F117" s="16">
        <f>SUM(F112:F114)</f>
        <v>5500</v>
      </c>
      <c r="G117" s="17">
        <f>SUM(G112:G114)</f>
        <v>4000</v>
      </c>
      <c r="H117" s="15"/>
      <c r="I117" s="15"/>
      <c r="J117" s="15"/>
      <c r="L117" s="135">
        <f>SUM(L112:L116)</f>
        <v>0</v>
      </c>
    </row>
    <row r="118" spans="1:12" ht="12" customHeight="1">
      <c r="A118" s="36"/>
      <c r="B118" s="35"/>
      <c r="C118" s="35"/>
      <c r="D118" s="35"/>
      <c r="E118" s="74"/>
      <c r="F118" s="14"/>
      <c r="L118" s="105"/>
    </row>
    <row r="119" spans="1:12" ht="12" customHeight="1">
      <c r="A119" s="27" t="s">
        <v>26</v>
      </c>
      <c r="B119" s="73" t="s">
        <v>86</v>
      </c>
      <c r="C119" s="71"/>
      <c r="D119" s="70"/>
      <c r="E119" s="28" t="s">
        <v>18</v>
      </c>
      <c r="F119" s="23">
        <v>6000</v>
      </c>
      <c r="G119" s="24">
        <v>7000</v>
      </c>
      <c r="H119" s="22"/>
      <c r="I119" s="22"/>
      <c r="J119" s="22"/>
      <c r="L119" s="23"/>
    </row>
    <row r="120" spans="1:12" ht="12" customHeight="1">
      <c r="A120" s="27" t="s">
        <v>26</v>
      </c>
      <c r="B120" s="73" t="s">
        <v>86</v>
      </c>
      <c r="C120" s="71"/>
      <c r="D120" s="70"/>
      <c r="E120" s="28" t="s">
        <v>20</v>
      </c>
      <c r="F120" s="23">
        <v>6000</v>
      </c>
      <c r="G120" s="24">
        <v>7000</v>
      </c>
      <c r="H120" s="22"/>
      <c r="I120" s="22"/>
      <c r="J120" s="22"/>
      <c r="L120" s="23">
        <v>6000</v>
      </c>
    </row>
    <row r="121" spans="1:12" ht="12" customHeight="1">
      <c r="A121" s="21" t="s">
        <v>26</v>
      </c>
      <c r="B121" s="73" t="s">
        <v>25</v>
      </c>
      <c r="C121" s="71"/>
      <c r="D121" s="70"/>
      <c r="E121" s="28" t="s">
        <v>19</v>
      </c>
      <c r="F121" s="23">
        <v>600</v>
      </c>
      <c r="G121" s="24">
        <v>700</v>
      </c>
      <c r="H121" s="22"/>
      <c r="I121" s="22"/>
      <c r="J121" s="22"/>
      <c r="L121" s="130">
        <v>600</v>
      </c>
    </row>
    <row r="122" spans="1:12" ht="12" customHeight="1">
      <c r="A122" s="27" t="s">
        <v>26</v>
      </c>
      <c r="B122" s="73" t="s">
        <v>86</v>
      </c>
      <c r="C122" s="71"/>
      <c r="D122" s="70"/>
      <c r="E122" s="28" t="s">
        <v>5</v>
      </c>
      <c r="F122" s="23"/>
      <c r="G122" s="24"/>
      <c r="H122" s="22"/>
      <c r="I122" s="22"/>
      <c r="J122" s="22"/>
      <c r="L122" s="130">
        <v>8040</v>
      </c>
    </row>
    <row r="123" spans="1:12" ht="12" customHeight="1">
      <c r="A123" s="27" t="s">
        <v>26</v>
      </c>
      <c r="B123" s="73" t="s">
        <v>86</v>
      </c>
      <c r="C123" s="71"/>
      <c r="D123" s="70"/>
      <c r="E123" s="79" t="s">
        <v>90</v>
      </c>
      <c r="F123" s="23">
        <v>2000</v>
      </c>
      <c r="G123" s="24">
        <v>4000</v>
      </c>
      <c r="H123" s="22"/>
      <c r="I123" s="22"/>
      <c r="J123" s="22"/>
      <c r="L123" s="130">
        <v>6000</v>
      </c>
    </row>
    <row r="124" spans="1:12" ht="12" customHeight="1">
      <c r="A124" s="21" t="s">
        <v>26</v>
      </c>
      <c r="B124" s="73" t="s">
        <v>25</v>
      </c>
      <c r="C124" s="71"/>
      <c r="D124" s="70"/>
      <c r="E124" s="28" t="s">
        <v>36</v>
      </c>
      <c r="F124" s="23">
        <v>2000</v>
      </c>
      <c r="G124" s="24">
        <v>4000</v>
      </c>
      <c r="H124" s="22"/>
      <c r="I124" s="22"/>
      <c r="J124" s="22"/>
      <c r="L124" s="130">
        <v>10500</v>
      </c>
    </row>
    <row r="125" spans="1:12" ht="12" customHeight="1">
      <c r="A125" s="21"/>
      <c r="B125" s="71"/>
      <c r="C125" s="71"/>
      <c r="D125" s="70"/>
      <c r="E125" s="18" t="s">
        <v>24</v>
      </c>
      <c r="F125" s="16">
        <f>SUM(F119:F124)</f>
        <v>16600</v>
      </c>
      <c r="G125" s="17">
        <f>SUM(G119:G124)</f>
        <v>22700</v>
      </c>
      <c r="H125" s="15"/>
      <c r="I125" s="15"/>
      <c r="J125" s="15"/>
      <c r="L125" s="135">
        <f>SUM(L119:L124)</f>
        <v>31140</v>
      </c>
    </row>
    <row r="126" spans="1:12" ht="12" customHeight="1">
      <c r="A126" s="12"/>
      <c r="B126" s="42"/>
      <c r="C126" s="42"/>
      <c r="D126" s="42"/>
      <c r="E126" s="120"/>
      <c r="F126" s="160"/>
      <c r="G126" s="161"/>
      <c r="H126" s="162"/>
      <c r="I126" s="162"/>
      <c r="J126" s="162"/>
      <c r="K126" s="158"/>
      <c r="L126" s="163"/>
    </row>
    <row r="127" spans="1:12" ht="12" customHeight="1">
      <c r="A127" s="36"/>
      <c r="B127" s="35"/>
      <c r="C127" s="35"/>
      <c r="D127" s="35"/>
      <c r="E127" s="74"/>
      <c r="F127" s="14"/>
      <c r="L127" s="105"/>
    </row>
    <row r="128" spans="1:12" ht="12" customHeight="1">
      <c r="A128" s="27" t="s">
        <v>23</v>
      </c>
      <c r="B128" s="73" t="s">
        <v>87</v>
      </c>
      <c r="C128" s="71"/>
      <c r="D128" s="70"/>
      <c r="E128" s="28" t="s">
        <v>18</v>
      </c>
      <c r="F128" s="23">
        <v>6000</v>
      </c>
      <c r="G128" s="24">
        <v>6000</v>
      </c>
      <c r="H128" s="22"/>
      <c r="I128" s="22"/>
      <c r="J128" s="22"/>
      <c r="L128" s="23"/>
    </row>
    <row r="129" spans="1:12" ht="12" customHeight="1">
      <c r="A129" s="27"/>
      <c r="B129" s="73"/>
      <c r="C129" s="71"/>
      <c r="D129" s="70"/>
      <c r="E129" s="28" t="s">
        <v>20</v>
      </c>
      <c r="F129" s="23"/>
      <c r="G129" s="24"/>
      <c r="H129" s="22"/>
      <c r="I129" s="22"/>
      <c r="J129" s="22"/>
      <c r="L129" s="130">
        <v>2000</v>
      </c>
    </row>
    <row r="130" spans="1:12" ht="12" customHeight="1">
      <c r="A130" s="27" t="s">
        <v>23</v>
      </c>
      <c r="B130" s="73" t="s">
        <v>22</v>
      </c>
      <c r="C130" s="71"/>
      <c r="D130" s="70"/>
      <c r="E130" s="28" t="s">
        <v>19</v>
      </c>
      <c r="F130" s="23">
        <v>600</v>
      </c>
      <c r="G130" s="24">
        <v>600</v>
      </c>
      <c r="H130" s="22"/>
      <c r="I130" s="22"/>
      <c r="J130" s="22"/>
      <c r="L130" s="130">
        <v>200</v>
      </c>
    </row>
    <row r="131" spans="1:12" ht="12" customHeight="1">
      <c r="A131" s="41" t="s">
        <v>88</v>
      </c>
      <c r="B131" s="72" t="s">
        <v>87</v>
      </c>
      <c r="C131" s="108"/>
      <c r="D131" s="109"/>
      <c r="E131" s="79" t="s">
        <v>90</v>
      </c>
      <c r="F131" s="111">
        <v>600</v>
      </c>
      <c r="G131" s="112"/>
      <c r="H131" s="23">
        <v>600</v>
      </c>
      <c r="I131" s="22"/>
      <c r="J131" s="22"/>
      <c r="K131" s="22"/>
      <c r="L131" s="130">
        <v>0</v>
      </c>
    </row>
    <row r="132" spans="1:12" ht="12" customHeight="1">
      <c r="A132" s="41" t="s">
        <v>88</v>
      </c>
      <c r="B132" s="72" t="s">
        <v>87</v>
      </c>
      <c r="C132" s="108"/>
      <c r="D132" s="109"/>
      <c r="E132" s="110" t="s">
        <v>36</v>
      </c>
      <c r="F132" s="111">
        <v>600</v>
      </c>
      <c r="G132" s="112"/>
      <c r="H132" s="23">
        <v>600</v>
      </c>
      <c r="I132" s="22"/>
      <c r="J132" s="22"/>
      <c r="K132" s="22"/>
      <c r="L132" s="130">
        <v>5000</v>
      </c>
    </row>
    <row r="133" spans="1:12" ht="12" customHeight="1">
      <c r="A133" s="21"/>
      <c r="B133" s="71"/>
      <c r="C133" s="71"/>
      <c r="D133" s="70"/>
      <c r="E133" s="18" t="s">
        <v>21</v>
      </c>
      <c r="F133" s="16">
        <f>SUM(F128:F130)</f>
        <v>6600</v>
      </c>
      <c r="G133" s="17">
        <f>SUM(G128:G130)</f>
        <v>6600</v>
      </c>
      <c r="H133" s="15"/>
      <c r="I133" s="15"/>
      <c r="J133" s="15"/>
      <c r="L133" s="135">
        <f>SUM(L128:L132)</f>
        <v>7200</v>
      </c>
    </row>
    <row r="134" spans="1:12" ht="12" customHeight="1" thickBot="1">
      <c r="A134" s="12"/>
      <c r="B134" s="42"/>
      <c r="C134" s="42"/>
      <c r="D134" s="42"/>
      <c r="E134" s="10"/>
      <c r="F134" s="14"/>
      <c r="L134" s="105"/>
    </row>
    <row r="135" spans="1:12" ht="12" customHeight="1" thickBot="1">
      <c r="A135" s="12"/>
      <c r="B135" s="42"/>
      <c r="C135" s="42"/>
      <c r="D135" s="42"/>
      <c r="E135" s="13" t="s">
        <v>91</v>
      </c>
      <c r="F135" s="6" t="e">
        <f>SUM(F110+F117+F125+F133+#REF!)</f>
        <v>#REF!</v>
      </c>
      <c r="G135" s="69" t="e">
        <f>SUM(G110+G117+G125+G133+#REF!)</f>
        <v>#REF!</v>
      </c>
      <c r="H135" s="5"/>
      <c r="I135" s="5"/>
      <c r="J135" s="5"/>
      <c r="L135" s="137">
        <f>SUM(L133+L125+L117+L110)</f>
        <v>49440</v>
      </c>
    </row>
    <row r="136" spans="1:12" ht="12" customHeight="1">
      <c r="A136" s="12"/>
      <c r="B136" s="42"/>
      <c r="C136" s="42"/>
      <c r="D136" s="42"/>
      <c r="E136" s="10"/>
      <c r="F136" s="67"/>
      <c r="G136" s="68"/>
      <c r="L136" s="105"/>
    </row>
    <row r="137" spans="1:12" ht="12" customHeight="1">
      <c r="A137" s="173" t="s">
        <v>97</v>
      </c>
      <c r="B137" s="173"/>
      <c r="C137" s="173"/>
      <c r="D137" s="173"/>
      <c r="E137" s="173"/>
      <c r="F137" s="65"/>
      <c r="G137" s="66"/>
      <c r="H137" s="64"/>
      <c r="I137" s="64"/>
      <c r="J137" s="64"/>
      <c r="L137" s="129"/>
    </row>
    <row r="138" spans="1:12" ht="12" customHeight="1">
      <c r="A138" s="41" t="s">
        <v>99</v>
      </c>
      <c r="B138" s="170" t="s">
        <v>98</v>
      </c>
      <c r="C138" s="171"/>
      <c r="D138" s="172"/>
      <c r="E138" s="58" t="s">
        <v>12</v>
      </c>
      <c r="F138" s="56">
        <v>20563</v>
      </c>
      <c r="G138" s="61">
        <v>10000</v>
      </c>
      <c r="H138" s="60"/>
      <c r="I138" s="60"/>
      <c r="J138" s="60"/>
      <c r="L138" s="23"/>
    </row>
    <row r="139" spans="1:12" ht="12" customHeight="1">
      <c r="A139" s="41" t="s">
        <v>99</v>
      </c>
      <c r="B139" s="170" t="s">
        <v>98</v>
      </c>
      <c r="C139" s="171"/>
      <c r="D139" s="172"/>
      <c r="E139" s="25" t="s">
        <v>10</v>
      </c>
      <c r="F139" s="59">
        <v>437</v>
      </c>
      <c r="G139" s="24">
        <f>2245+1150</f>
        <v>3395</v>
      </c>
      <c r="H139" s="22"/>
      <c r="I139" s="22"/>
      <c r="J139" s="22"/>
      <c r="L139" s="23"/>
    </row>
    <row r="140" spans="1:12" ht="12" customHeight="1">
      <c r="A140" s="41" t="s">
        <v>99</v>
      </c>
      <c r="B140" s="170" t="s">
        <v>98</v>
      </c>
      <c r="C140" s="171"/>
      <c r="D140" s="172"/>
      <c r="E140" s="58" t="s">
        <v>17</v>
      </c>
      <c r="F140" s="56">
        <v>0</v>
      </c>
      <c r="G140" s="57">
        <v>6500</v>
      </c>
      <c r="H140" s="55"/>
      <c r="I140" s="55"/>
      <c r="J140" s="55"/>
      <c r="L140" s="56">
        <v>3000</v>
      </c>
    </row>
    <row r="141" spans="1:12" ht="12" customHeight="1">
      <c r="A141" s="41" t="s">
        <v>99</v>
      </c>
      <c r="B141" s="170" t="s">
        <v>98</v>
      </c>
      <c r="C141" s="171"/>
      <c r="D141" s="172"/>
      <c r="E141" s="79" t="s">
        <v>90</v>
      </c>
      <c r="F141" s="56"/>
      <c r="G141" s="57"/>
      <c r="H141" s="55"/>
      <c r="I141" s="55"/>
      <c r="J141" s="55"/>
      <c r="L141" s="56"/>
    </row>
    <row r="142" spans="1:12" ht="12" customHeight="1">
      <c r="A142" s="41" t="s">
        <v>99</v>
      </c>
      <c r="B142" s="170" t="s">
        <v>98</v>
      </c>
      <c r="C142" s="171"/>
      <c r="D142" s="172"/>
      <c r="E142" s="110" t="s">
        <v>36</v>
      </c>
      <c r="F142" s="56"/>
      <c r="G142" s="57"/>
      <c r="H142" s="55"/>
      <c r="I142" s="55"/>
      <c r="J142" s="55"/>
      <c r="L142" s="140"/>
    </row>
    <row r="143" spans="1:12" ht="12" customHeight="1">
      <c r="A143" s="128"/>
      <c r="B143" s="54"/>
      <c r="C143" s="54"/>
      <c r="D143" s="53"/>
      <c r="E143" s="52" t="s">
        <v>100</v>
      </c>
      <c r="F143" s="50">
        <f>SUM(F139:F140)</f>
        <v>437</v>
      </c>
      <c r="G143" s="51">
        <f>SUM(G138:G141)</f>
        <v>19895</v>
      </c>
      <c r="H143" s="49"/>
      <c r="I143" s="49"/>
      <c r="J143" s="49"/>
      <c r="L143" s="135">
        <f>SUM(L139:L142)</f>
        <v>3000</v>
      </c>
    </row>
    <row r="144" spans="1:12" ht="12" customHeight="1" thickBot="1">
      <c r="A144" s="47"/>
      <c r="B144" s="46"/>
      <c r="C144" s="46"/>
      <c r="D144" s="46"/>
      <c r="E144" s="48"/>
      <c r="L144" s="105"/>
    </row>
    <row r="145" spans="1:12" ht="12" customHeight="1" thickBot="1">
      <c r="A145" s="47"/>
      <c r="B145" s="46"/>
      <c r="C145" s="46"/>
      <c r="D145" s="46"/>
      <c r="E145" s="13" t="s">
        <v>101</v>
      </c>
      <c r="F145" s="6">
        <f>F143</f>
        <v>437</v>
      </c>
      <c r="G145" s="6">
        <f>G143</f>
        <v>19895</v>
      </c>
      <c r="H145" s="5"/>
      <c r="I145" s="5"/>
      <c r="J145" s="5"/>
      <c r="L145" s="137">
        <f>SUM(L143)</f>
        <v>3000</v>
      </c>
    </row>
    <row r="146" spans="1:12" ht="12" customHeight="1">
      <c r="A146" s="186" t="s">
        <v>107</v>
      </c>
      <c r="B146" s="173"/>
      <c r="C146" s="173"/>
      <c r="D146" s="173"/>
      <c r="E146" s="173"/>
      <c r="F146" s="65"/>
      <c r="G146" s="66"/>
      <c r="H146" s="64"/>
      <c r="I146" s="64"/>
      <c r="J146" s="64"/>
      <c r="L146" s="129"/>
    </row>
    <row r="147" spans="1:12" ht="12" customHeight="1">
      <c r="A147" s="41"/>
      <c r="B147" s="154"/>
      <c r="C147" s="155"/>
      <c r="D147" s="156"/>
      <c r="E147" s="58"/>
      <c r="F147" s="56"/>
      <c r="G147" s="61"/>
      <c r="H147" s="157"/>
      <c r="I147" s="157"/>
      <c r="J147" s="157"/>
      <c r="L147" s="130"/>
    </row>
    <row r="148" spans="1:12" ht="12" customHeight="1">
      <c r="A148" s="41" t="s">
        <v>93</v>
      </c>
      <c r="B148" s="170" t="s">
        <v>92</v>
      </c>
      <c r="C148" s="171"/>
      <c r="D148" s="172"/>
      <c r="E148" s="25" t="s">
        <v>18</v>
      </c>
      <c r="F148" s="59">
        <v>0</v>
      </c>
      <c r="G148" s="63">
        <v>9500</v>
      </c>
      <c r="H148" s="62"/>
      <c r="I148" s="62"/>
      <c r="J148" s="62"/>
      <c r="L148" s="23">
        <v>0</v>
      </c>
    </row>
    <row r="149" spans="1:12" ht="12" customHeight="1">
      <c r="A149" s="41" t="s">
        <v>93</v>
      </c>
      <c r="B149" s="170" t="s">
        <v>92</v>
      </c>
      <c r="C149" s="171"/>
      <c r="D149" s="172"/>
      <c r="E149" s="58" t="s">
        <v>12</v>
      </c>
      <c r="F149" s="56">
        <v>20563</v>
      </c>
      <c r="G149" s="61">
        <v>10000</v>
      </c>
      <c r="H149" s="60"/>
      <c r="I149" s="60"/>
      <c r="J149" s="60"/>
      <c r="L149" s="56">
        <v>0</v>
      </c>
    </row>
    <row r="150" spans="1:12" ht="12" customHeight="1">
      <c r="A150" s="41" t="s">
        <v>93</v>
      </c>
      <c r="B150" s="170" t="s">
        <v>92</v>
      </c>
      <c r="C150" s="171"/>
      <c r="D150" s="172"/>
      <c r="E150" s="25" t="s">
        <v>10</v>
      </c>
      <c r="F150" s="59">
        <v>437</v>
      </c>
      <c r="G150" s="24">
        <f>2245+1150</f>
        <v>3395</v>
      </c>
      <c r="H150" s="22"/>
      <c r="I150" s="22"/>
      <c r="J150" s="22"/>
      <c r="L150" s="56">
        <v>0</v>
      </c>
    </row>
    <row r="151" spans="1:12" ht="12" customHeight="1">
      <c r="A151" s="41" t="s">
        <v>93</v>
      </c>
      <c r="B151" s="170" t="s">
        <v>92</v>
      </c>
      <c r="C151" s="171"/>
      <c r="D151" s="172"/>
      <c r="E151" s="58" t="s">
        <v>17</v>
      </c>
      <c r="F151" s="56">
        <v>0</v>
      </c>
      <c r="G151" s="57">
        <v>6500</v>
      </c>
      <c r="H151" s="55"/>
      <c r="I151" s="55"/>
      <c r="J151" s="55"/>
      <c r="L151" s="56">
        <v>1419</v>
      </c>
    </row>
    <row r="152" spans="1:12" ht="12" customHeight="1">
      <c r="A152" s="41" t="s">
        <v>93</v>
      </c>
      <c r="B152" s="170" t="s">
        <v>92</v>
      </c>
      <c r="C152" s="171"/>
      <c r="D152" s="172"/>
      <c r="E152" s="79" t="s">
        <v>90</v>
      </c>
      <c r="F152" s="56"/>
      <c r="G152" s="57"/>
      <c r="H152" s="55"/>
      <c r="I152" s="55"/>
      <c r="J152" s="55"/>
      <c r="L152" s="56">
        <v>7000</v>
      </c>
    </row>
    <row r="153" spans="1:12" ht="12" customHeight="1">
      <c r="A153" s="41" t="s">
        <v>93</v>
      </c>
      <c r="B153" s="170" t="s">
        <v>92</v>
      </c>
      <c r="C153" s="171"/>
      <c r="D153" s="172"/>
      <c r="E153" s="110" t="s">
        <v>36</v>
      </c>
      <c r="F153" s="56"/>
      <c r="G153" s="57"/>
      <c r="H153" s="55"/>
      <c r="I153" s="55"/>
      <c r="J153" s="55"/>
      <c r="L153" s="56"/>
    </row>
    <row r="154" spans="1:12" ht="12" customHeight="1">
      <c r="A154" s="128"/>
      <c r="B154" s="54"/>
      <c r="C154" s="54"/>
      <c r="D154" s="53"/>
      <c r="E154" s="52" t="s">
        <v>109</v>
      </c>
      <c r="F154" s="50">
        <f>SUM(F149:F150)</f>
        <v>21000</v>
      </c>
      <c r="G154" s="51">
        <f>SUM(G147:G151)</f>
        <v>29395</v>
      </c>
      <c r="H154" s="49"/>
      <c r="I154" s="49"/>
      <c r="J154" s="49"/>
      <c r="L154" s="135">
        <f>SUM(L147:L153)</f>
        <v>8419</v>
      </c>
    </row>
    <row r="155" spans="1:12" ht="12" customHeight="1" thickBot="1">
      <c r="A155" s="47"/>
      <c r="B155" s="46"/>
      <c r="C155" s="46"/>
      <c r="D155" s="46"/>
      <c r="E155" s="48"/>
      <c r="L155" s="105"/>
    </row>
    <row r="156" spans="1:12" ht="12" customHeight="1" thickBot="1">
      <c r="A156" s="47"/>
      <c r="B156" s="46"/>
      <c r="C156" s="46"/>
      <c r="D156" s="46"/>
      <c r="E156" s="13" t="s">
        <v>16</v>
      </c>
      <c r="F156" s="6">
        <f>F154</f>
        <v>21000</v>
      </c>
      <c r="G156" s="6">
        <f>G154</f>
        <v>29395</v>
      </c>
      <c r="H156" s="5"/>
      <c r="I156" s="5"/>
      <c r="J156" s="5"/>
      <c r="L156" s="137">
        <f>SUM(L154)</f>
        <v>8419</v>
      </c>
    </row>
    <row r="157" spans="1:12" ht="12" customHeight="1">
      <c r="A157" s="47"/>
      <c r="B157" s="46"/>
      <c r="C157" s="46"/>
      <c r="D157" s="46"/>
      <c r="E157" s="45"/>
      <c r="F157" s="44"/>
      <c r="L157" s="105"/>
    </row>
    <row r="158" spans="1:12" ht="12" customHeight="1">
      <c r="A158" s="185" t="s">
        <v>15</v>
      </c>
      <c r="B158" s="185"/>
      <c r="C158" s="185"/>
      <c r="D158" s="185"/>
      <c r="E158" s="32"/>
      <c r="F158" s="30"/>
      <c r="G158" s="31"/>
      <c r="H158" s="29"/>
      <c r="I158" s="29"/>
      <c r="J158" s="29"/>
      <c r="L158" s="133"/>
    </row>
    <row r="159" spans="1:12" ht="12" customHeight="1">
      <c r="A159" s="12"/>
      <c r="B159" s="42"/>
      <c r="C159" s="42"/>
      <c r="D159" s="42"/>
      <c r="E159" s="10"/>
      <c r="F159" s="14"/>
      <c r="L159" s="105"/>
    </row>
    <row r="160" spans="1:12" ht="12" customHeight="1">
      <c r="A160" s="12"/>
      <c r="B160" s="42"/>
      <c r="C160" s="42"/>
      <c r="D160" s="42"/>
      <c r="E160" s="10"/>
      <c r="F160" s="14"/>
      <c r="L160" s="105"/>
    </row>
    <row r="161" spans="1:12" ht="12" customHeight="1">
      <c r="A161" s="41" t="s">
        <v>110</v>
      </c>
      <c r="B161" s="40" t="s">
        <v>115</v>
      </c>
      <c r="C161" s="38"/>
      <c r="D161" s="37"/>
      <c r="E161" s="28" t="s">
        <v>5</v>
      </c>
      <c r="F161" s="43">
        <v>20000</v>
      </c>
      <c r="G161" s="24">
        <v>7000</v>
      </c>
      <c r="H161" s="22"/>
      <c r="I161" s="22"/>
      <c r="J161" s="22"/>
      <c r="L161" s="59">
        <v>10000</v>
      </c>
    </row>
    <row r="162" spans="1:12" ht="12" customHeight="1">
      <c r="A162" s="41" t="s">
        <v>110</v>
      </c>
      <c r="B162" s="159" t="s">
        <v>115</v>
      </c>
      <c r="C162" s="38"/>
      <c r="D162" s="37"/>
      <c r="E162" s="79" t="s">
        <v>90</v>
      </c>
      <c r="F162" s="43">
        <v>15422</v>
      </c>
      <c r="G162" s="24">
        <v>28000</v>
      </c>
      <c r="H162" s="22"/>
      <c r="I162" s="22"/>
      <c r="J162" s="22"/>
      <c r="L162" s="56">
        <v>0</v>
      </c>
    </row>
    <row r="163" spans="1:12" ht="12" customHeight="1">
      <c r="A163" s="107"/>
      <c r="B163" s="38"/>
      <c r="C163" s="38"/>
      <c r="D163" s="37"/>
      <c r="E163" s="18" t="s">
        <v>13</v>
      </c>
      <c r="F163" s="16">
        <f>SUM(F161:F162)</f>
        <v>35422</v>
      </c>
      <c r="G163" s="17">
        <f>SUM(G161:G162)</f>
        <v>35000</v>
      </c>
      <c r="H163" s="15"/>
      <c r="I163" s="15"/>
      <c r="J163" s="15"/>
      <c r="L163" s="135">
        <f>SUM(L161:L162)</f>
        <v>10000</v>
      </c>
    </row>
    <row r="164" spans="1:12" ht="12" customHeight="1">
      <c r="A164" s="12"/>
      <c r="B164" s="42"/>
      <c r="C164" s="42"/>
      <c r="D164" s="42"/>
      <c r="E164" s="10"/>
      <c r="F164" s="14"/>
      <c r="L164" s="105"/>
    </row>
    <row r="165" spans="1:12" ht="12" customHeight="1">
      <c r="A165" s="41" t="s">
        <v>102</v>
      </c>
      <c r="B165" s="40" t="s">
        <v>11</v>
      </c>
      <c r="C165" s="38"/>
      <c r="D165" s="37"/>
      <c r="E165" s="25" t="s">
        <v>12</v>
      </c>
      <c r="F165" s="23">
        <v>12493</v>
      </c>
      <c r="G165" s="24">
        <v>13118</v>
      </c>
      <c r="H165" s="22"/>
      <c r="I165" s="22"/>
      <c r="J165" s="22"/>
      <c r="L165" s="23">
        <v>9000</v>
      </c>
    </row>
    <row r="166" spans="1:12" ht="12" customHeight="1">
      <c r="A166" s="41" t="s">
        <v>102</v>
      </c>
      <c r="B166" s="40" t="s">
        <v>11</v>
      </c>
      <c r="C166" s="38"/>
      <c r="D166" s="37"/>
      <c r="E166" s="25" t="s">
        <v>10</v>
      </c>
      <c r="F166" s="23">
        <v>4997</v>
      </c>
      <c r="G166" s="24">
        <v>5247</v>
      </c>
      <c r="H166" s="22"/>
      <c r="I166" s="22"/>
      <c r="J166" s="22"/>
      <c r="L166" s="130">
        <v>2700</v>
      </c>
    </row>
    <row r="167" spans="1:12" ht="12" customHeight="1">
      <c r="A167" s="41" t="s">
        <v>102</v>
      </c>
      <c r="B167" s="40" t="s">
        <v>11</v>
      </c>
      <c r="C167" s="38"/>
      <c r="D167" s="37"/>
      <c r="E167" s="25" t="s">
        <v>17</v>
      </c>
      <c r="F167" s="23">
        <v>4997</v>
      </c>
      <c r="G167" s="24">
        <v>5247</v>
      </c>
      <c r="H167" s="22"/>
      <c r="I167" s="22"/>
      <c r="J167" s="22"/>
      <c r="L167" s="130">
        <v>200</v>
      </c>
    </row>
    <row r="168" spans="1:12" ht="12" customHeight="1">
      <c r="A168" s="41" t="s">
        <v>102</v>
      </c>
      <c r="B168" s="151" t="s">
        <v>11</v>
      </c>
      <c r="C168" s="152"/>
      <c r="D168" s="153"/>
      <c r="E168" s="79" t="s">
        <v>90</v>
      </c>
      <c r="F168" s="23">
        <v>4997</v>
      </c>
      <c r="G168" s="24">
        <v>5247</v>
      </c>
      <c r="H168" s="22"/>
      <c r="I168" s="22"/>
      <c r="J168" s="22"/>
      <c r="L168" s="130">
        <v>400</v>
      </c>
    </row>
    <row r="169" spans="1:12" ht="12" customHeight="1">
      <c r="A169" s="41" t="s">
        <v>102</v>
      </c>
      <c r="B169" s="40" t="s">
        <v>11</v>
      </c>
      <c r="C169" s="38"/>
      <c r="D169" s="37"/>
      <c r="E169" s="110" t="s">
        <v>36</v>
      </c>
      <c r="F169" s="23">
        <v>4997</v>
      </c>
      <c r="G169" s="24">
        <v>5247</v>
      </c>
      <c r="H169" s="22"/>
      <c r="I169" s="22"/>
      <c r="J169" s="22"/>
      <c r="L169" s="130">
        <v>0</v>
      </c>
    </row>
    <row r="170" spans="1:12" ht="12" customHeight="1">
      <c r="A170" s="107"/>
      <c r="B170" s="54"/>
      <c r="C170" s="54"/>
      <c r="D170" s="53"/>
      <c r="E170" s="18" t="s">
        <v>9</v>
      </c>
      <c r="F170" s="16">
        <f>SUM(F165:F169)</f>
        <v>32481</v>
      </c>
      <c r="G170" s="17">
        <f>SUM(G165:G169)</f>
        <v>34106</v>
      </c>
      <c r="H170" s="15"/>
      <c r="I170" s="15"/>
      <c r="J170" s="15"/>
      <c r="L170" s="135">
        <f>SUM(L165:L169)</f>
        <v>12300</v>
      </c>
    </row>
    <row r="171" spans="1:12" ht="12" customHeight="1">
      <c r="A171" s="36"/>
      <c r="B171" s="35"/>
      <c r="C171" s="35"/>
      <c r="D171" s="35"/>
      <c r="E171" s="120"/>
      <c r="F171" s="14"/>
      <c r="G171" s="119"/>
      <c r="H171" s="55"/>
      <c r="I171" s="55"/>
      <c r="J171" s="55"/>
      <c r="K171" s="55"/>
      <c r="L171" s="105"/>
    </row>
    <row r="172" spans="1:12" ht="12" customHeight="1" thickBot="1">
      <c r="A172" s="12"/>
      <c r="B172" s="11"/>
      <c r="C172" s="11"/>
      <c r="D172" s="11"/>
      <c r="E172" s="116" t="s">
        <v>8</v>
      </c>
      <c r="F172" s="117" t="e">
        <f>SUM(#REF!+F163+F170+#REF!)</f>
        <v>#REF!</v>
      </c>
      <c r="G172" s="117" t="e">
        <f>SUM(#REF!+G163+G170+#REF!)</f>
        <v>#REF!</v>
      </c>
      <c r="H172" s="5"/>
      <c r="I172" s="5"/>
      <c r="J172" s="5"/>
      <c r="K172" s="118" t="e">
        <f>SUM(#REF!+K163+K170)</f>
        <v>#REF!</v>
      </c>
      <c r="L172" s="138">
        <f>L163+L170</f>
        <v>22300</v>
      </c>
    </row>
    <row r="173" spans="1:12" ht="12" customHeight="1">
      <c r="A173" s="36"/>
      <c r="B173" s="35"/>
      <c r="C173" s="35"/>
      <c r="D173" s="35"/>
      <c r="E173" s="34"/>
      <c r="F173" s="14"/>
      <c r="L173" s="105"/>
    </row>
    <row r="174" spans="1:12" ht="12" customHeight="1">
      <c r="A174" s="185" t="s">
        <v>7</v>
      </c>
      <c r="B174" s="185"/>
      <c r="C174" s="33"/>
      <c r="D174" s="33"/>
      <c r="E174" s="32"/>
      <c r="F174" s="30"/>
      <c r="G174" s="31"/>
      <c r="H174" s="29"/>
      <c r="I174" s="29"/>
      <c r="J174" s="29"/>
      <c r="L174" s="133"/>
    </row>
    <row r="175" spans="1:12" ht="12" customHeight="1">
      <c r="A175" s="27" t="s">
        <v>4</v>
      </c>
      <c r="B175" s="26" t="s">
        <v>6</v>
      </c>
      <c r="C175" s="20"/>
      <c r="D175" s="19"/>
      <c r="E175" s="25" t="s">
        <v>12</v>
      </c>
      <c r="F175" s="23">
        <v>4000</v>
      </c>
      <c r="G175" s="24">
        <v>4000</v>
      </c>
      <c r="H175" s="22"/>
      <c r="I175" s="22"/>
      <c r="J175" s="22"/>
      <c r="L175" s="23"/>
    </row>
    <row r="176" spans="1:12" ht="12" customHeight="1">
      <c r="A176" s="27" t="s">
        <v>4</v>
      </c>
      <c r="B176" s="26" t="s">
        <v>6</v>
      </c>
      <c r="C176" s="20"/>
      <c r="D176" s="19"/>
      <c r="E176" s="25" t="s">
        <v>10</v>
      </c>
      <c r="F176" s="23"/>
      <c r="G176" s="24"/>
      <c r="H176" s="22"/>
      <c r="I176" s="22"/>
      <c r="J176" s="22"/>
      <c r="L176" s="130"/>
    </row>
    <row r="177" spans="1:12" ht="12" customHeight="1">
      <c r="A177" s="27" t="s">
        <v>4</v>
      </c>
      <c r="B177" s="26" t="s">
        <v>6</v>
      </c>
      <c r="C177" s="20"/>
      <c r="D177" s="19"/>
      <c r="E177" s="28" t="s">
        <v>5</v>
      </c>
      <c r="F177" s="23"/>
      <c r="G177" s="24"/>
      <c r="H177" s="22"/>
      <c r="I177" s="22"/>
      <c r="J177" s="22"/>
      <c r="L177" s="23">
        <v>0</v>
      </c>
    </row>
    <row r="178" spans="1:12" ht="12" customHeight="1">
      <c r="A178" s="27" t="s">
        <v>4</v>
      </c>
      <c r="B178" s="26" t="s">
        <v>3</v>
      </c>
      <c r="C178" s="20"/>
      <c r="D178" s="19"/>
      <c r="E178" s="79" t="s">
        <v>90</v>
      </c>
      <c r="F178" s="23">
        <v>4818</v>
      </c>
      <c r="G178" s="24">
        <v>4000</v>
      </c>
      <c r="H178" s="22"/>
      <c r="I178" s="22"/>
      <c r="J178" s="22"/>
      <c r="L178" s="130">
        <v>6500</v>
      </c>
    </row>
    <row r="179" spans="1:12" ht="12" customHeight="1">
      <c r="A179" s="21"/>
      <c r="B179" s="20"/>
      <c r="C179" s="20"/>
      <c r="D179" s="19"/>
      <c r="E179" s="18" t="s">
        <v>2</v>
      </c>
      <c r="F179" s="16">
        <f>SUM(F175:F178)</f>
        <v>8818</v>
      </c>
      <c r="G179" s="17">
        <f>SUM(G175:G178)</f>
        <v>8000</v>
      </c>
      <c r="H179" s="15"/>
      <c r="I179" s="15"/>
      <c r="J179" s="15"/>
      <c r="L179" s="135">
        <f>SUM(L175:L178)</f>
        <v>6500</v>
      </c>
    </row>
    <row r="180" spans="1:12" ht="12" customHeight="1" thickBot="1">
      <c r="A180" s="12"/>
      <c r="B180" s="11"/>
      <c r="C180" s="11"/>
      <c r="D180" s="11"/>
      <c r="E180" s="10"/>
      <c r="F180" s="14"/>
      <c r="L180" s="2"/>
    </row>
    <row r="181" spans="1:12" ht="12" customHeight="1" thickBot="1">
      <c r="A181" s="12"/>
      <c r="B181" s="11"/>
      <c r="C181" s="11"/>
      <c r="D181" s="11"/>
      <c r="E181" s="13" t="s">
        <v>2</v>
      </c>
      <c r="F181" s="6">
        <f>SUM(F179)</f>
        <v>8818</v>
      </c>
      <c r="G181" s="6">
        <f>SUM(G179)</f>
        <v>8000</v>
      </c>
      <c r="H181" s="5"/>
      <c r="I181" s="5"/>
      <c r="J181" s="5"/>
      <c r="L181" s="137">
        <f>SUM(L179)</f>
        <v>6500</v>
      </c>
    </row>
    <row r="182" spans="1:12" ht="12" customHeight="1" thickBot="1">
      <c r="A182" s="12"/>
      <c r="B182" s="11"/>
      <c r="C182" s="11"/>
      <c r="D182" s="11"/>
      <c r="E182" s="10"/>
      <c r="F182" s="9"/>
      <c r="L182" s="105"/>
    </row>
    <row r="183" spans="1:12" ht="12" customHeight="1" thickBot="1">
      <c r="A183" s="8" t="s">
        <v>1</v>
      </c>
      <c r="B183" s="7"/>
      <c r="C183" s="7"/>
      <c r="D183" s="7"/>
      <c r="E183" s="139" t="s">
        <v>0</v>
      </c>
      <c r="F183" s="6" t="e">
        <f>SUM(F65+F103+F135+F156+F172+F181)</f>
        <v>#REF!</v>
      </c>
      <c r="G183" s="6" t="e">
        <f>SUM(G65+G103+G135+G156+G172+G181)</f>
        <v>#REF!</v>
      </c>
      <c r="H183" s="5"/>
      <c r="I183" s="5"/>
      <c r="J183" s="5"/>
      <c r="L183" s="137">
        <f>SUM(L181+L172+L156+L145+L135+L103+L65)</f>
        <v>234547</v>
      </c>
    </row>
    <row r="184" spans="1:12" ht="12" customHeight="1">
      <c r="A184" s="1" t="s">
        <v>114</v>
      </c>
    </row>
    <row r="185" spans="1:12" ht="12" customHeight="1">
      <c r="A185" s="1" t="s">
        <v>111</v>
      </c>
    </row>
    <row r="186" spans="1:12" ht="12" customHeight="1">
      <c r="A186" s="1" t="s">
        <v>94</v>
      </c>
    </row>
    <row r="187" spans="1:12" ht="12" customHeight="1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</row>
    <row r="188" spans="1:12" ht="12" customHeight="1">
      <c r="A188" s="114"/>
      <c r="B188" s="174"/>
      <c r="C188" s="174"/>
      <c r="D188" s="114"/>
      <c r="E188" s="114"/>
      <c r="F188" s="4"/>
    </row>
  </sheetData>
  <mergeCells count="29">
    <mergeCell ref="B188:C188"/>
    <mergeCell ref="A1:B1"/>
    <mergeCell ref="C1:J1"/>
    <mergeCell ref="A2:K2"/>
    <mergeCell ref="A32:D32"/>
    <mergeCell ref="A69:D69"/>
    <mergeCell ref="A104:D104"/>
    <mergeCell ref="A146:E146"/>
    <mergeCell ref="B151:D151"/>
    <mergeCell ref="A158:D158"/>
    <mergeCell ref="A174:B174"/>
    <mergeCell ref="B149:D149"/>
    <mergeCell ref="B150:D150"/>
    <mergeCell ref="B153:D153"/>
    <mergeCell ref="L3:L4"/>
    <mergeCell ref="A187:K187"/>
    <mergeCell ref="B18:D18"/>
    <mergeCell ref="B17:D17"/>
    <mergeCell ref="B152:D152"/>
    <mergeCell ref="B15:D15"/>
    <mergeCell ref="B16:D16"/>
    <mergeCell ref="B142:D142"/>
    <mergeCell ref="A137:E137"/>
    <mergeCell ref="B138:D138"/>
    <mergeCell ref="B139:D139"/>
    <mergeCell ref="B140:D140"/>
    <mergeCell ref="B141:D141"/>
    <mergeCell ref="B148:D148"/>
    <mergeCell ref="B14:D14"/>
  </mergeCells>
  <phoneticPr fontId="10" type="noConversion"/>
  <dataValidations count="1">
    <dataValidation type="decimal" operator="greaterThanOrEqual" allowBlank="1" showInputMessage="1" showErrorMessage="1" errorTitle="Debit/ Credit Amount" error="Entry must be greater than 0" sqref="F6:F11 F161:F162 F95:F100">
      <formula1>0</formula1>
    </dataValidation>
  </dataValidations>
  <printOptions horizontalCentered="1"/>
  <pageMargins left="0" right="0" top="0.22" bottom="0.5" header="0.09" footer="0.25"/>
  <pageSetup scale="72" fitToHeight="3" orientation="landscape" horizontalDpi="4294967292" verticalDpi="4294967292"/>
  <headerFooter>
    <oddHeader>&amp;R&amp;"Verdana,Bold"&amp;12&amp;K000000_x000D_</oddHeader>
    <oddFooter>&amp;L&amp;"Arial,Regular"&amp;8&amp;K000000&amp;P&amp;R&amp;"Verdana,Bold"&amp;8&amp;K000000V2_x000D_D.Wolf  &amp;D</oddFooter>
  </headerFooter>
  <drawing r:id="rId1"/>
  <extLst>
    <ext xmlns:mx="http://schemas.microsoft.com/office/mac/excel/2008/main" uri="{64002731-A6B0-56B0-2670-7721B7C09600}">
      <mx:PLV Mode="0" OnePage="0" WScale="2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17-18 PERKINS worksheet</vt:lpstr>
    </vt:vector>
  </TitlesOfParts>
  <Company>Foothill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Tran</dc:creator>
  <cp:lastModifiedBy>Phuong Tran</cp:lastModifiedBy>
  <cp:lastPrinted>2017-02-11T01:00:57Z</cp:lastPrinted>
  <dcterms:created xsi:type="dcterms:W3CDTF">2012-03-01T23:51:43Z</dcterms:created>
  <dcterms:modified xsi:type="dcterms:W3CDTF">2017-02-17T04:42:31Z</dcterms:modified>
</cp:coreProperties>
</file>